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100" windowHeight="10185" activeTab="3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definedNames>
    <definedName name="_xlnm.Print_Area" localSheetId="0">'BS'!$A$1:$E$55</definedName>
    <definedName name="_xlnm.Print_Area" localSheetId="3">'CashFlow'!$A$1:$E$53</definedName>
    <definedName name="_xlnm.Print_Area" localSheetId="2">'Equity'!$A$1:$F$54</definedName>
    <definedName name="_xlnm.Print_Area" localSheetId="1">'IS'!$A$1:$J$54</definedName>
  </definedNames>
  <calcPr fullCalcOnLoad="1" fullPrecision="0"/>
</workbook>
</file>

<file path=xl/sharedStrings.xml><?xml version="1.0" encoding="utf-8"?>
<sst xmlns="http://schemas.openxmlformats.org/spreadsheetml/2006/main" count="171" uniqueCount="145">
  <si>
    <t>RM'000</t>
  </si>
  <si>
    <t>Revenue</t>
  </si>
  <si>
    <t>Taxation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</si>
  <si>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</si>
  <si>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</si>
  <si>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</si>
  <si>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</si>
  <si>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</si>
  <si>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</si>
  <si>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</si>
  <si>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</si>
  <si>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</si>
  <si>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</si>
  <si>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</si>
  <si>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</si>
  <si>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</si>
  <si>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</si>
  <si>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</si>
  <si>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</si>
  <si>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</si>
  <si>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</si>
  <si>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</si>
  <si>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</si>
  <si>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</si>
  <si>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</si>
  <si>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</si>
  <si>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</si>
  <si>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</si>
  <si>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</si>
  <si>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</si>
  <si>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Notes:</t>
  </si>
  <si>
    <t>Cumulative Quarter</t>
  </si>
  <si>
    <t>Notes :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</si>
  <si>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</si>
  <si>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</si>
  <si>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</si>
  <si>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</si>
  <si>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</si>
  <si>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</si>
  <si>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</si>
  <si>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</si>
  <si>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</si>
  <si>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</si>
  <si>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</si>
  <si>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</si>
  <si>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</si>
  <si>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</si>
  <si>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</si>
  <si>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</si>
  <si>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</si>
  <si>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</si>
  <si>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</si>
  <si>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</si>
  <si>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</si>
  <si>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</si>
  <si>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</si>
  <si>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</si>
  <si>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</si>
  <si>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</si>
  <si>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</si>
  <si>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</si>
  <si>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</si>
  <si>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</si>
  <si>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</si>
  <si>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Deferred tax liabilities</t>
  </si>
  <si>
    <t>Share-based payment under ESOS</t>
  </si>
  <si>
    <t>Other income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</si>
  <si>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</si>
  <si>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</si>
  <si>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</si>
  <si>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</si>
  <si>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</si>
  <si>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</si>
  <si>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</si>
  <si>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</si>
  <si>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</si>
  <si>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</si>
  <si>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</si>
  <si>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</si>
  <si>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</si>
  <si>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</si>
  <si>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</si>
  <si>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</si>
  <si>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</si>
  <si>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</si>
  <si>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</si>
  <si>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</si>
  <si>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</si>
  <si>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 xml:space="preserve">The Condensed Consolidated Statement of Financial Position should be read in conjunction with the </t>
  </si>
  <si>
    <t>The Condensed Consolidated Statement of Changes in Equity should be read in conjunction with the Group's</t>
  </si>
  <si>
    <t>Total comprehensive income</t>
  </si>
  <si>
    <t>*</t>
  </si>
  <si>
    <t>Anti-dilutive</t>
  </si>
  <si>
    <t>Income tax refund</t>
  </si>
  <si>
    <t xml:space="preserve">Foreign currency translation differences </t>
  </si>
  <si>
    <t xml:space="preserve">   for foreign operation</t>
  </si>
  <si>
    <t>Net cash used in investing activities</t>
  </si>
  <si>
    <t>- *</t>
  </si>
  <si>
    <t>The Condensed Consolidated Statement of Cash Flows should be read in conjunction with the Group's audited</t>
  </si>
  <si>
    <t>31.12.10</t>
  </si>
  <si>
    <t>Proceeds from disposal of property, plant and equipment</t>
  </si>
  <si>
    <t>Group's audited financial statements for the financial year ended 31 December 2010.</t>
  </si>
  <si>
    <t>audited financial statements for the financial year ended 31 December 2010.</t>
  </si>
  <si>
    <t>financial statements for the financial year ended 31 December 2010.</t>
  </si>
  <si>
    <t>Decrease/(Increase) in inventories</t>
  </si>
  <si>
    <t>Decrease/(Increase) in receivables</t>
  </si>
  <si>
    <t>Repayment of bankers acceptance</t>
  </si>
  <si>
    <t>Payment of finance lease</t>
  </si>
  <si>
    <t>(Decrease)/Increase in payables</t>
  </si>
  <si>
    <t>Cash generated from operations</t>
  </si>
  <si>
    <t xml:space="preserve">The Condensed Consolidated Statement of Comprehensive Income should be read in conjunction with the </t>
  </si>
  <si>
    <t>Dividends</t>
  </si>
  <si>
    <t>Condensed Consolidated Statement of Financial Position</t>
  </si>
  <si>
    <t>Equity attributable to owners of the parent</t>
  </si>
  <si>
    <t>Basic EPS (sen)</t>
  </si>
  <si>
    <t>Diluted EPS (sen)</t>
  </si>
  <si>
    <t>As at 01-01-2011</t>
  </si>
  <si>
    <t>As at 01-01-2010</t>
  </si>
  <si>
    <t xml:space="preserve">Condensed Consolidated Statement of Comprehensive Income </t>
  </si>
  <si>
    <t xml:space="preserve"> |---- Non-distributable ---|</t>
  </si>
  <si>
    <t>Condensed Consolidated Statement of Cash Flows</t>
  </si>
  <si>
    <t>Dividends paid</t>
  </si>
  <si>
    <t>Unaudited</t>
  </si>
  <si>
    <t>Audited</t>
  </si>
  <si>
    <t>as at</t>
  </si>
  <si>
    <t>Net cash from operating activities</t>
  </si>
  <si>
    <t>31.12.11</t>
  </si>
  <si>
    <t>As at 31 December 2011 - Unaudited</t>
  </si>
  <si>
    <t>As at 31-12-2011</t>
  </si>
  <si>
    <t>30.9.11</t>
  </si>
  <si>
    <t>As at 31-12-2010</t>
  </si>
  <si>
    <t xml:space="preserve">   for the year</t>
  </si>
  <si>
    <t>Dividends payable</t>
  </si>
  <si>
    <t>For the 12 months period ended 31 December 2011 - Unaudited</t>
  </si>
  <si>
    <t>3 Months Ended</t>
  </si>
  <si>
    <t>Profit for the period / year</t>
  </si>
  <si>
    <t>Earnings per share (EPS) attributable to</t>
  </si>
  <si>
    <t xml:space="preserve">    owners of the parent</t>
  </si>
  <si>
    <t xml:space="preserve">    for the period / year</t>
  </si>
  <si>
    <t>Other comprehensive loss, net of tax</t>
  </si>
  <si>
    <t>Finance cost</t>
  </si>
  <si>
    <t>NOTE</t>
  </si>
  <si>
    <t>B5</t>
  </si>
  <si>
    <t>B6</t>
  </si>
  <si>
    <t>Net increase in cash and cash equivalents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</si>
</sst>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  <numFmt numFmtId="205" formatCode="[$-409]h:mm:ss\ AM/PM"/>
    <numFmt numFmtId="206" formatCode="[$-4409]dddd\,\ d\ mmmm\,\ yyyy"/>
    <numFmt numFmtId="207" formatCode="00000"/>
  </numFmts>
  <fonts count="3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9" fontId="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179" fontId="4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Fill="1" applyAlignment="1">
      <alignment/>
    </xf>
    <xf numFmtId="41" fontId="1" fillId="0" borderId="0" xfId="43" applyFont="1" applyFill="1" applyAlignment="1">
      <alignment horizontal="right"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41" fontId="1" fillId="0" borderId="0" xfId="43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43" fontId="1" fillId="0" borderId="0" xfId="42" applyFont="1" applyFill="1" applyAlignment="1">
      <alignment/>
    </xf>
    <xf numFmtId="179" fontId="1" fillId="0" borderId="10" xfId="42" applyNumberFormat="1" applyFont="1" applyFill="1" applyBorder="1" applyAlignment="1">
      <alignment/>
    </xf>
    <xf numFmtId="0" fontId="10" fillId="0" borderId="0" xfId="0" applyFont="1" applyAlignment="1">
      <alignment vertical="justify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1" fontId="10" fillId="0" borderId="10" xfId="42" applyNumberFormat="1" applyFont="1" applyFill="1" applyBorder="1" applyAlignment="1">
      <alignment horizontal="right"/>
    </xf>
    <xf numFmtId="41" fontId="10" fillId="0" borderId="0" xfId="43" applyNumberFormat="1" applyFont="1" applyFill="1" applyAlignment="1">
      <alignment horizontal="right"/>
    </xf>
    <xf numFmtId="41" fontId="10" fillId="0" borderId="0" xfId="42" applyNumberFormat="1" applyFont="1" applyFill="1" applyBorder="1" applyAlignment="1">
      <alignment/>
    </xf>
    <xf numFmtId="41" fontId="10" fillId="0" borderId="0" xfId="43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41" fontId="10" fillId="0" borderId="0" xfId="42" applyNumberFormat="1" applyFont="1" applyFill="1" applyBorder="1" applyAlignment="1">
      <alignment horizontal="right"/>
    </xf>
    <xf numFmtId="41" fontId="10" fillId="0" borderId="10" xfId="42" applyNumberFormat="1" applyFont="1" applyFill="1" applyBorder="1" applyAlignment="1">
      <alignment/>
    </xf>
    <xf numFmtId="41" fontId="10" fillId="0" borderId="11" xfId="42" applyNumberFormat="1" applyFont="1" applyFill="1" applyBorder="1" applyAlignment="1">
      <alignment/>
    </xf>
    <xf numFmtId="41" fontId="10" fillId="0" borderId="12" xfId="42" applyNumberFormat="1" applyFont="1" applyFill="1" applyBorder="1" applyAlignment="1">
      <alignment/>
    </xf>
    <xf numFmtId="41" fontId="10" fillId="0" borderId="13" xfId="42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/>
    </xf>
    <xf numFmtId="41" fontId="10" fillId="0" borderId="0" xfId="0" applyNumberFormat="1" applyFont="1" applyFill="1" applyBorder="1" applyAlignment="1">
      <alignment/>
    </xf>
    <xf numFmtId="41" fontId="10" fillId="0" borderId="0" xfId="42" applyNumberFormat="1" applyFont="1" applyFill="1" applyBorder="1" applyAlignment="1" quotePrefix="1">
      <alignment horizontal="right"/>
    </xf>
    <xf numFmtId="0" fontId="10" fillId="0" borderId="0" xfId="0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43" fontId="10" fillId="0" borderId="0" xfId="42" applyFont="1" applyFill="1" applyBorder="1" applyAlignment="1">
      <alignment/>
    </xf>
    <xf numFmtId="41" fontId="10" fillId="0" borderId="0" xfId="43" applyFont="1" applyFill="1" applyBorder="1" applyAlignment="1">
      <alignment horizontal="right"/>
    </xf>
    <xf numFmtId="179" fontId="1" fillId="0" borderId="0" xfId="42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9" fontId="10" fillId="0" borderId="0" xfId="42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center"/>
    </xf>
    <xf numFmtId="179" fontId="10" fillId="0" borderId="10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center"/>
    </xf>
    <xf numFmtId="10" fontId="10" fillId="0" borderId="0" xfId="59" applyNumberFormat="1" applyFont="1" applyFill="1" applyBorder="1" applyAlignment="1">
      <alignment horizontal="center"/>
    </xf>
    <xf numFmtId="179" fontId="10" fillId="0" borderId="10" xfId="42" applyNumberFormat="1" applyFont="1" applyFill="1" applyBorder="1" applyAlignment="1">
      <alignment horizontal="center"/>
    </xf>
    <xf numFmtId="43" fontId="10" fillId="0" borderId="0" xfId="42" applyFont="1" applyFill="1" applyBorder="1" applyAlignment="1">
      <alignment horizontal="center"/>
    </xf>
    <xf numFmtId="179" fontId="10" fillId="0" borderId="10" xfId="42" applyNumberFormat="1" applyFont="1" applyFill="1" applyBorder="1" applyAlignment="1" quotePrefix="1">
      <alignment horizontal="right"/>
    </xf>
    <xf numFmtId="179" fontId="10" fillId="0" borderId="12" xfId="42" applyNumberFormat="1" applyFont="1" applyFill="1" applyBorder="1" applyAlignment="1">
      <alignment/>
    </xf>
    <xf numFmtId="179" fontId="10" fillId="0" borderId="13" xfId="42" applyNumberFormat="1" applyFont="1" applyFill="1" applyBorder="1" applyAlignment="1">
      <alignment/>
    </xf>
    <xf numFmtId="179" fontId="10" fillId="0" borderId="0" xfId="42" applyNumberFormat="1" applyFont="1" applyFill="1" applyAlignment="1">
      <alignment horizontal="left"/>
    </xf>
    <xf numFmtId="0" fontId="10" fillId="0" borderId="0" xfId="0" applyFont="1" applyFill="1" applyBorder="1" applyAlignment="1">
      <alignment wrapText="1"/>
    </xf>
    <xf numFmtId="185" fontId="10" fillId="0" borderId="0" xfId="42" applyNumberFormat="1" applyFont="1" applyFill="1" applyBorder="1" applyAlignment="1">
      <alignment horizontal="center"/>
    </xf>
    <xf numFmtId="43" fontId="10" fillId="0" borderId="13" xfId="42" applyFont="1" applyFill="1" applyBorder="1" applyAlignment="1" quotePrefix="1">
      <alignment horizontal="right"/>
    </xf>
    <xf numFmtId="0" fontId="11" fillId="0" borderId="0" xfId="42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179" fontId="10" fillId="0" borderId="0" xfId="42" applyNumberFormat="1" applyFont="1" applyFill="1" applyBorder="1" applyAlignment="1">
      <alignment horizontal="left"/>
    </xf>
    <xf numFmtId="41" fontId="10" fillId="0" borderId="0" xfId="42" applyNumberFormat="1" applyFont="1" applyFill="1" applyAlignment="1">
      <alignment/>
    </xf>
    <xf numFmtId="41" fontId="10" fillId="0" borderId="0" xfId="42" applyNumberFormat="1" applyFont="1" applyFill="1" applyBorder="1" applyAlignment="1">
      <alignment horizontal="center"/>
    </xf>
    <xf numFmtId="41" fontId="10" fillId="0" borderId="0" xfId="42" applyNumberFormat="1" applyFont="1" applyFill="1" applyAlignment="1">
      <alignment horizontal="center"/>
    </xf>
    <xf numFmtId="41" fontId="10" fillId="0" borderId="14" xfId="42" applyNumberFormat="1" applyFont="1" applyFill="1" applyBorder="1" applyAlignment="1">
      <alignment horizontal="center"/>
    </xf>
    <xf numFmtId="41" fontId="10" fillId="0" borderId="10" xfId="42" applyNumberFormat="1" applyFont="1" applyFill="1" applyBorder="1" applyAlignment="1">
      <alignment horizontal="center"/>
    </xf>
    <xf numFmtId="41" fontId="10" fillId="0" borderId="15" xfId="42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10" xfId="42" applyNumberFormat="1" applyFont="1" applyFill="1" applyBorder="1" applyAlignment="1" quotePrefix="1">
      <alignment horizontal="right"/>
    </xf>
    <xf numFmtId="41" fontId="10" fillId="0" borderId="0" xfId="42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179" fontId="11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179" fontId="10" fillId="0" borderId="0" xfId="42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8" fontId="10" fillId="0" borderId="0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16" xfId="42" applyNumberFormat="1" applyFont="1" applyFill="1" applyBorder="1" applyAlignment="1">
      <alignment/>
    </xf>
    <xf numFmtId="179" fontId="10" fillId="0" borderId="17" xfId="42" applyNumberFormat="1" applyFont="1" applyFill="1" applyBorder="1" applyAlignment="1">
      <alignment/>
    </xf>
    <xf numFmtId="179" fontId="10" fillId="0" borderId="18" xfId="42" applyNumberFormat="1" applyFont="1" applyFill="1" applyBorder="1" applyAlignment="1">
      <alignment/>
    </xf>
    <xf numFmtId="179" fontId="10" fillId="0" borderId="16" xfId="42" applyNumberFormat="1" applyFont="1" applyFill="1" applyBorder="1" applyAlignment="1" quotePrefix="1">
      <alignment horizontal="center"/>
    </xf>
    <xf numFmtId="179" fontId="10" fillId="0" borderId="16" xfId="42" applyNumberFormat="1" applyFont="1" applyFill="1" applyBorder="1" applyAlignment="1">
      <alignment horizontal="center"/>
    </xf>
    <xf numFmtId="179" fontId="10" fillId="0" borderId="17" xfId="42" applyNumberFormat="1" applyFont="1" applyFill="1" applyBorder="1" applyAlignment="1">
      <alignment horizontal="center"/>
    </xf>
    <xf numFmtId="179" fontId="10" fillId="0" borderId="14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 horizontal="right"/>
    </xf>
    <xf numFmtId="179" fontId="10" fillId="0" borderId="10" xfId="42" applyNumberFormat="1" applyFont="1" applyFill="1" applyBorder="1" applyAlignment="1">
      <alignment horizontal="right"/>
    </xf>
    <xf numFmtId="9" fontId="10" fillId="0" borderId="0" xfId="59" applyFont="1" applyFill="1" applyBorder="1" applyAlignment="1">
      <alignment/>
    </xf>
    <xf numFmtId="10" fontId="10" fillId="0" borderId="0" xfId="59" applyNumberFormat="1" applyFont="1" applyFill="1" applyBorder="1" applyAlignment="1">
      <alignment/>
    </xf>
    <xf numFmtId="9" fontId="10" fillId="0" borderId="0" xfId="59" applyFont="1" applyFill="1" applyAlignment="1">
      <alignment/>
    </xf>
    <xf numFmtId="10" fontId="10" fillId="0" borderId="0" xfId="59" applyNumberFormat="1" applyFont="1" applyFill="1" applyAlignment="1">
      <alignment/>
    </xf>
    <xf numFmtId="41" fontId="10" fillId="0" borderId="12" xfId="42" applyNumberFormat="1" applyFont="1" applyFill="1" applyBorder="1" applyAlignment="1" quotePrefix="1">
      <alignment/>
    </xf>
    <xf numFmtId="43" fontId="10" fillId="0" borderId="0" xfId="42" applyFont="1" applyFill="1" applyBorder="1" applyAlignment="1" quotePrefix="1">
      <alignment/>
    </xf>
    <xf numFmtId="43" fontId="10" fillId="0" borderId="12" xfId="42" applyFont="1" applyFill="1" applyBorder="1" applyAlignment="1" quotePrefix="1">
      <alignment horizontal="right"/>
    </xf>
    <xf numFmtId="0" fontId="10" fillId="0" borderId="0" xfId="0" applyFont="1" applyFill="1" applyAlignment="1">
      <alignment vertical="justify"/>
    </xf>
    <xf numFmtId="0" fontId="12" fillId="0" borderId="0" xfId="0" applyFont="1" applyFill="1" applyAlignment="1">
      <alignment horizontal="center"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42" applyNumberFormat="1" applyFont="1" applyFill="1" applyAlignment="1">
      <alignment horizontal="center"/>
    </xf>
    <xf numFmtId="179" fontId="10" fillId="0" borderId="0" xfId="42" applyNumberFormat="1" applyFont="1" applyFill="1" applyAlignment="1" quotePrefix="1">
      <alignment horizontal="center"/>
    </xf>
    <xf numFmtId="179" fontId="10" fillId="0" borderId="0" xfId="42" applyNumberFormat="1" applyFont="1" applyFill="1" applyAlignment="1">
      <alignment horizontal="center"/>
    </xf>
    <xf numFmtId="0" fontId="10" fillId="0" borderId="0" xfId="0" applyFont="1" applyAlignment="1">
      <alignment horizontal="left" vertical="justify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zoomScalePageLayoutView="0" workbookViewId="0" topLeftCell="A22">
      <selection activeCell="B49" sqref="B49"/>
    </sheetView>
  </sheetViews>
  <sheetFormatPr defaultColWidth="9.140625" defaultRowHeight="12.75"/>
  <cols>
    <col min="1" max="1" width="51.7109375" style="2" customWidth="1"/>
    <col min="2" max="2" width="13.421875" style="2" customWidth="1"/>
    <col min="3" max="3" width="4.8515625" style="2" customWidth="1"/>
    <col min="4" max="4" width="12.57421875" style="3" bestFit="1" customWidth="1"/>
    <col min="5" max="5" width="2.00390625" style="2" customWidth="1"/>
    <col min="6" max="6" width="10.28125" style="3" bestFit="1" customWidth="1"/>
    <col min="7" max="7" width="2.00390625" style="2" customWidth="1"/>
    <col min="8" max="8" width="11.28125" style="3" bestFit="1" customWidth="1"/>
    <col min="9" max="16384" width="9.140625" style="2" customWidth="1"/>
  </cols>
  <sheetData>
    <row r="1" ht="16.5">
      <c r="A1" s="103" t="str">
        <f>'IS'!B2</f>
        <v>ENG KAH CORPORATION BERHAD</v>
      </c>
    </row>
    <row r="2" ht="16.5">
      <c r="A2" s="104" t="str">
        <f>'IS'!B3</f>
        <v>Company No. 435649-H</v>
      </c>
    </row>
    <row r="3" ht="13.5" customHeight="1">
      <c r="A3" s="105"/>
    </row>
    <row r="4" ht="16.5">
      <c r="A4" s="105" t="s">
        <v>112</v>
      </c>
    </row>
    <row r="5" ht="16.5">
      <c r="A5" s="105" t="s">
        <v>127</v>
      </c>
    </row>
    <row r="6" ht="15.75">
      <c r="A6" s="46"/>
    </row>
    <row r="7" spans="1:4" ht="15">
      <c r="A7" s="44"/>
      <c r="B7" s="47" t="s">
        <v>122</v>
      </c>
      <c r="C7" s="45"/>
      <c r="D7" s="48" t="s">
        <v>123</v>
      </c>
    </row>
    <row r="8" spans="1:4" ht="15.75">
      <c r="A8" s="44"/>
      <c r="B8" s="133" t="s">
        <v>124</v>
      </c>
      <c r="C8" s="45"/>
      <c r="D8" s="133" t="s">
        <v>124</v>
      </c>
    </row>
    <row r="9" spans="1:4" ht="15">
      <c r="A9" s="44"/>
      <c r="B9" s="49" t="s">
        <v>126</v>
      </c>
      <c r="C9" s="45"/>
      <c r="D9" s="49" t="s">
        <v>99</v>
      </c>
    </row>
    <row r="10" spans="1:4" ht="15">
      <c r="A10" s="44"/>
      <c r="B10" s="48" t="s">
        <v>0</v>
      </c>
      <c r="C10" s="45"/>
      <c r="D10" s="48" t="s">
        <v>0</v>
      </c>
    </row>
    <row r="11" spans="1:4" ht="15">
      <c r="A11" s="44"/>
      <c r="B11" s="50"/>
      <c r="C11" s="44"/>
      <c r="D11" s="50"/>
    </row>
    <row r="12" spans="1:14" ht="14.25" customHeight="1">
      <c r="A12" s="45" t="s">
        <v>50</v>
      </c>
      <c r="B12" s="44"/>
      <c r="C12" s="44"/>
      <c r="D12" s="50"/>
      <c r="F12" s="21"/>
      <c r="G12" s="20"/>
      <c r="H12" s="21"/>
      <c r="I12" s="22"/>
      <c r="N12" s="3"/>
    </row>
    <row r="13" spans="1:14" ht="14.25" customHeight="1">
      <c r="A13" s="45" t="s">
        <v>51</v>
      </c>
      <c r="B13" s="44"/>
      <c r="C13" s="44"/>
      <c r="D13" s="50"/>
      <c r="F13" s="21"/>
      <c r="G13" s="20"/>
      <c r="H13" s="21"/>
      <c r="I13" s="22"/>
      <c r="J13" s="23"/>
      <c r="N13" s="3"/>
    </row>
    <row r="14" spans="1:14" ht="14.25" customHeight="1">
      <c r="A14" s="44" t="s">
        <v>14</v>
      </c>
      <c r="B14" s="51">
        <v>31520</v>
      </c>
      <c r="C14" s="52"/>
      <c r="D14" s="51">
        <v>33178</v>
      </c>
      <c r="F14" s="25"/>
      <c r="G14" s="24"/>
      <c r="H14" s="25"/>
      <c r="I14" s="22"/>
      <c r="N14" s="3"/>
    </row>
    <row r="15" spans="1:14" ht="9" customHeight="1">
      <c r="A15" s="44"/>
      <c r="B15" s="53"/>
      <c r="C15" s="54"/>
      <c r="D15" s="53"/>
      <c r="F15" s="26"/>
      <c r="G15" s="24"/>
      <c r="H15" s="26"/>
      <c r="I15" s="22"/>
      <c r="K15" s="23"/>
      <c r="M15" s="23"/>
      <c r="N15" s="3"/>
    </row>
    <row r="16" spans="1:14" ht="14.25" customHeight="1">
      <c r="A16" s="55" t="s">
        <v>16</v>
      </c>
      <c r="B16" s="53"/>
      <c r="C16" s="54"/>
      <c r="D16" s="53"/>
      <c r="F16" s="26"/>
      <c r="G16" s="24"/>
      <c r="H16" s="26"/>
      <c r="I16" s="22"/>
      <c r="J16" s="23"/>
      <c r="N16" s="3"/>
    </row>
    <row r="17" spans="1:14" ht="14.25" customHeight="1">
      <c r="A17" s="56" t="s">
        <v>15</v>
      </c>
      <c r="B17" s="57">
        <v>24702</v>
      </c>
      <c r="C17" s="54"/>
      <c r="D17" s="53">
        <v>28172</v>
      </c>
      <c r="F17" s="26"/>
      <c r="G17" s="24"/>
      <c r="H17" s="26"/>
      <c r="I17" s="22"/>
      <c r="J17" s="23"/>
      <c r="N17" s="3"/>
    </row>
    <row r="18" spans="1:14" ht="14.25" customHeight="1">
      <c r="A18" s="44" t="s">
        <v>52</v>
      </c>
      <c r="B18" s="57">
        <v>22516</v>
      </c>
      <c r="C18" s="54"/>
      <c r="D18" s="53">
        <v>26896</v>
      </c>
      <c r="F18" s="26"/>
      <c r="G18" s="24"/>
      <c r="H18" s="26"/>
      <c r="I18" s="22"/>
      <c r="J18" s="23"/>
      <c r="N18" s="3"/>
    </row>
    <row r="19" spans="1:14" ht="14.25" customHeight="1">
      <c r="A19" s="44" t="s">
        <v>53</v>
      </c>
      <c r="B19" s="57">
        <v>946</v>
      </c>
      <c r="C19" s="54"/>
      <c r="D19" s="53">
        <v>1003</v>
      </c>
      <c r="F19" s="26"/>
      <c r="G19" s="24"/>
      <c r="H19" s="26"/>
      <c r="I19" s="22"/>
      <c r="J19" s="23"/>
      <c r="N19" s="3"/>
    </row>
    <row r="20" spans="1:14" ht="14.25" customHeight="1">
      <c r="A20" s="44" t="s">
        <v>29</v>
      </c>
      <c r="B20" s="57">
        <v>2464</v>
      </c>
      <c r="C20" s="54"/>
      <c r="D20" s="53">
        <v>2760</v>
      </c>
      <c r="F20" s="26"/>
      <c r="G20" s="24"/>
      <c r="H20" s="26"/>
      <c r="I20" s="22"/>
      <c r="J20" s="23"/>
      <c r="N20" s="3"/>
    </row>
    <row r="21" spans="1:14" ht="14.25" customHeight="1">
      <c r="A21" s="44" t="s">
        <v>68</v>
      </c>
      <c r="B21" s="51">
        <v>16080</v>
      </c>
      <c r="C21" s="54"/>
      <c r="D21" s="58">
        <v>12742</v>
      </c>
      <c r="F21" s="26"/>
      <c r="G21" s="24"/>
      <c r="H21" s="26"/>
      <c r="I21" s="22"/>
      <c r="J21" s="23"/>
      <c r="N21" s="3"/>
    </row>
    <row r="22" spans="1:14" ht="14.25" customHeight="1">
      <c r="A22" s="44"/>
      <c r="B22" s="58">
        <f>SUM(B17:B21)</f>
        <v>66708</v>
      </c>
      <c r="C22" s="54"/>
      <c r="D22" s="59">
        <f>SUM(D17:D21)</f>
        <v>71573</v>
      </c>
      <c r="F22" s="26"/>
      <c r="G22" s="24"/>
      <c r="H22" s="26"/>
      <c r="I22" s="22"/>
      <c r="J22" s="23"/>
      <c r="N22" s="3"/>
    </row>
    <row r="23" spans="1:14" ht="9.75" customHeight="1">
      <c r="A23" s="44"/>
      <c r="B23" s="53"/>
      <c r="C23" s="54"/>
      <c r="D23" s="53"/>
      <c r="F23" s="26"/>
      <c r="G23" s="24"/>
      <c r="H23" s="26"/>
      <c r="I23" s="22"/>
      <c r="J23" s="23"/>
      <c r="N23" s="3"/>
    </row>
    <row r="24" spans="1:14" ht="14.25" customHeight="1" thickBot="1">
      <c r="A24" s="45" t="s">
        <v>54</v>
      </c>
      <c r="B24" s="60">
        <f>B22+B14</f>
        <v>98228</v>
      </c>
      <c r="C24" s="54"/>
      <c r="D24" s="61">
        <f>D22+D14</f>
        <v>104751</v>
      </c>
      <c r="F24" s="26"/>
      <c r="G24" s="24"/>
      <c r="H24" s="26"/>
      <c r="I24" s="22"/>
      <c r="J24" s="27"/>
      <c r="N24" s="3"/>
    </row>
    <row r="25" spans="1:14" ht="15.75" thickTop="1">
      <c r="A25" s="44"/>
      <c r="B25" s="53"/>
      <c r="C25" s="54"/>
      <c r="D25" s="53"/>
      <c r="F25" s="26"/>
      <c r="G25" s="24"/>
      <c r="H25" s="26"/>
      <c r="I25" s="22"/>
      <c r="L25" s="23"/>
      <c r="N25" s="3"/>
    </row>
    <row r="26" spans="1:14" ht="16.5" customHeight="1">
      <c r="A26" s="45" t="s">
        <v>55</v>
      </c>
      <c r="B26" s="53"/>
      <c r="C26" s="54"/>
      <c r="D26" s="53"/>
      <c r="F26" s="26"/>
      <c r="G26" s="24"/>
      <c r="H26" s="26"/>
      <c r="I26" s="22"/>
      <c r="N26" s="3"/>
    </row>
    <row r="27" spans="1:14" ht="16.5" customHeight="1">
      <c r="A27" s="45" t="s">
        <v>113</v>
      </c>
      <c r="B27" s="53"/>
      <c r="C27" s="54"/>
      <c r="D27" s="53"/>
      <c r="F27" s="26"/>
      <c r="G27" s="24"/>
      <c r="H27" s="26"/>
      <c r="I27" s="22"/>
      <c r="N27" s="3"/>
    </row>
    <row r="28" spans="1:14" ht="16.5" customHeight="1">
      <c r="A28" s="44" t="s">
        <v>13</v>
      </c>
      <c r="B28" s="53">
        <f>Equity!B24</f>
        <v>61828</v>
      </c>
      <c r="C28" s="54"/>
      <c r="D28" s="53">
        <v>61828</v>
      </c>
      <c r="F28" s="26"/>
      <c r="G28" s="24"/>
      <c r="H28" s="26"/>
      <c r="I28" s="22"/>
      <c r="N28" s="3"/>
    </row>
    <row r="29" spans="1:14" ht="16.5" customHeight="1">
      <c r="A29" s="44" t="s">
        <v>12</v>
      </c>
      <c r="B29" s="53">
        <f>Equity!C24</f>
        <v>1868</v>
      </c>
      <c r="C29" s="54"/>
      <c r="D29" s="53">
        <v>1868</v>
      </c>
      <c r="F29" s="26"/>
      <c r="G29" s="24"/>
      <c r="H29" s="26"/>
      <c r="I29" s="22"/>
      <c r="N29" s="3"/>
    </row>
    <row r="30" spans="1:14" ht="16.5" customHeight="1">
      <c r="A30" s="44" t="s">
        <v>45</v>
      </c>
      <c r="B30" s="53">
        <f>Equity!D24</f>
        <v>3</v>
      </c>
      <c r="C30" s="54"/>
      <c r="D30" s="53">
        <v>8</v>
      </c>
      <c r="F30" s="26"/>
      <c r="G30" s="24"/>
      <c r="H30" s="28"/>
      <c r="I30" s="22"/>
      <c r="N30" s="3"/>
    </row>
    <row r="31" spans="1:14" ht="14.25" customHeight="1">
      <c r="A31" s="44" t="s">
        <v>37</v>
      </c>
      <c r="B31" s="53">
        <f>Equity!E24</f>
        <v>13449</v>
      </c>
      <c r="C31" s="54"/>
      <c r="D31" s="53">
        <v>14104</v>
      </c>
      <c r="F31" s="26"/>
      <c r="G31" s="24"/>
      <c r="H31" s="26"/>
      <c r="I31" s="22"/>
      <c r="N31" s="3"/>
    </row>
    <row r="32" spans="1:14" ht="14.25" customHeight="1">
      <c r="A32" s="45" t="s">
        <v>56</v>
      </c>
      <c r="B32" s="59">
        <f>SUM(B28:B31)</f>
        <v>77148</v>
      </c>
      <c r="C32" s="54"/>
      <c r="D32" s="59">
        <f>SUM(D28:D31)</f>
        <v>77808</v>
      </c>
      <c r="F32" s="26"/>
      <c r="G32" s="24"/>
      <c r="H32" s="26"/>
      <c r="I32" s="22"/>
      <c r="N32" s="3"/>
    </row>
    <row r="33" spans="1:14" ht="9" customHeight="1">
      <c r="A33" s="44"/>
      <c r="B33" s="53"/>
      <c r="C33" s="54"/>
      <c r="D33" s="53"/>
      <c r="F33" s="26"/>
      <c r="G33" s="24"/>
      <c r="H33" s="26"/>
      <c r="I33" s="22"/>
      <c r="K33" s="23"/>
      <c r="M33" s="23"/>
      <c r="N33" s="3"/>
    </row>
    <row r="34" spans="1:14" ht="14.25" customHeight="1">
      <c r="A34" s="45" t="s">
        <v>57</v>
      </c>
      <c r="B34" s="53"/>
      <c r="C34" s="54"/>
      <c r="D34" s="53"/>
      <c r="F34" s="26"/>
      <c r="G34" s="24"/>
      <c r="H34" s="26"/>
      <c r="I34" s="22"/>
      <c r="K34" s="23"/>
      <c r="N34" s="3"/>
    </row>
    <row r="35" spans="1:14" ht="14.25" customHeight="1">
      <c r="A35" s="44" t="str">
        <f>A43</f>
        <v>Borrowings</v>
      </c>
      <c r="B35" s="57">
        <v>0</v>
      </c>
      <c r="C35" s="54"/>
      <c r="D35" s="57">
        <v>55</v>
      </c>
      <c r="F35" s="26"/>
      <c r="G35" s="24"/>
      <c r="H35" s="26"/>
      <c r="I35" s="22"/>
      <c r="J35" s="29"/>
      <c r="K35" s="30"/>
      <c r="L35" s="23"/>
      <c r="M35" s="29"/>
      <c r="N35" s="3"/>
    </row>
    <row r="36" spans="1:14" ht="14.25" customHeight="1">
      <c r="A36" s="62" t="s">
        <v>64</v>
      </c>
      <c r="B36" s="53">
        <v>2962</v>
      </c>
      <c r="C36" s="54"/>
      <c r="D36" s="53">
        <v>3139</v>
      </c>
      <c r="F36" s="26"/>
      <c r="G36" s="24"/>
      <c r="H36" s="26"/>
      <c r="I36" s="22"/>
      <c r="J36" s="23"/>
      <c r="M36" s="23"/>
      <c r="N36" s="3"/>
    </row>
    <row r="37" spans="1:14" ht="15" customHeight="1">
      <c r="A37" s="45"/>
      <c r="B37" s="59">
        <f>SUM(B35:B36)</f>
        <v>2962</v>
      </c>
      <c r="C37" s="54"/>
      <c r="D37" s="59">
        <f>SUM(D35:D36)</f>
        <v>3194</v>
      </c>
      <c r="F37" s="26"/>
      <c r="G37" s="24"/>
      <c r="H37" s="26"/>
      <c r="I37" s="22"/>
      <c r="J37" s="23"/>
      <c r="K37" s="23"/>
      <c r="M37" s="23"/>
      <c r="N37" s="3"/>
    </row>
    <row r="38" spans="1:14" ht="9" customHeight="1">
      <c r="A38" s="44"/>
      <c r="B38" s="53"/>
      <c r="C38" s="54"/>
      <c r="D38" s="53"/>
      <c r="F38" s="26"/>
      <c r="G38" s="24"/>
      <c r="H38" s="26"/>
      <c r="I38" s="22"/>
      <c r="K38" s="23"/>
      <c r="M38" s="23"/>
      <c r="N38" s="3"/>
    </row>
    <row r="39" spans="1:14" ht="14.25" customHeight="1">
      <c r="A39" s="45" t="s">
        <v>17</v>
      </c>
      <c r="B39" s="53"/>
      <c r="C39" s="54"/>
      <c r="D39" s="53"/>
      <c r="F39" s="26"/>
      <c r="G39" s="24"/>
      <c r="H39" s="26"/>
      <c r="I39" s="22"/>
      <c r="J39" s="23"/>
      <c r="K39" s="23"/>
      <c r="N39" s="3"/>
    </row>
    <row r="40" spans="1:14" ht="14.25" customHeight="1">
      <c r="A40" s="44" t="s">
        <v>59</v>
      </c>
      <c r="B40" s="53">
        <v>11398</v>
      </c>
      <c r="C40" s="54"/>
      <c r="D40" s="53">
        <v>18412</v>
      </c>
      <c r="F40" s="26"/>
      <c r="G40" s="24"/>
      <c r="H40" s="26"/>
      <c r="I40" s="22"/>
      <c r="N40" s="3"/>
    </row>
    <row r="41" spans="1:14" ht="15">
      <c r="A41" s="44" t="s">
        <v>60</v>
      </c>
      <c r="B41" s="53">
        <f>3574</f>
        <v>3574</v>
      </c>
      <c r="C41" s="63"/>
      <c r="D41" s="53">
        <v>2967</v>
      </c>
      <c r="F41" s="26"/>
      <c r="G41" s="17"/>
      <c r="H41" s="25"/>
      <c r="I41" s="23"/>
      <c r="N41" s="3"/>
    </row>
    <row r="42" spans="1:14" ht="15">
      <c r="A42" s="44" t="s">
        <v>132</v>
      </c>
      <c r="B42" s="64">
        <v>3091</v>
      </c>
      <c r="C42" s="63"/>
      <c r="D42" s="53">
        <v>2319</v>
      </c>
      <c r="F42" s="26"/>
      <c r="G42" s="17"/>
      <c r="H42" s="25"/>
      <c r="I42" s="23"/>
      <c r="N42" s="3"/>
    </row>
    <row r="43" spans="1:14" ht="15">
      <c r="A43" s="44" t="s">
        <v>86</v>
      </c>
      <c r="B43" s="53">
        <v>55</v>
      </c>
      <c r="C43" s="63"/>
      <c r="D43" s="53">
        <v>51</v>
      </c>
      <c r="F43" s="26"/>
      <c r="G43" s="17"/>
      <c r="H43" s="25"/>
      <c r="N43" s="3"/>
    </row>
    <row r="44" spans="1:14" ht="14.25" customHeight="1">
      <c r="A44" s="65"/>
      <c r="B44" s="59">
        <f>SUM(B40:B43)</f>
        <v>18118</v>
      </c>
      <c r="C44" s="54"/>
      <c r="D44" s="59">
        <f>SUM(D40:D43)</f>
        <v>23749</v>
      </c>
      <c r="E44" s="31"/>
      <c r="F44" s="34"/>
      <c r="G44" s="32"/>
      <c r="H44" s="25"/>
      <c r="N44" s="3"/>
    </row>
    <row r="45" spans="1:14" ht="14.25" customHeight="1">
      <c r="A45" s="45" t="s">
        <v>58</v>
      </c>
      <c r="B45" s="59">
        <f>B44+B37</f>
        <v>21080</v>
      </c>
      <c r="C45" s="54"/>
      <c r="D45" s="59">
        <f>D44+D37</f>
        <v>26943</v>
      </c>
      <c r="E45" s="31"/>
      <c r="F45" s="34"/>
      <c r="G45" s="32"/>
      <c r="H45" s="25"/>
      <c r="N45" s="3"/>
    </row>
    <row r="46" spans="1:14" ht="9.75" customHeight="1">
      <c r="A46" s="65"/>
      <c r="B46" s="66"/>
      <c r="C46" s="66"/>
      <c r="D46" s="66"/>
      <c r="E46" s="31"/>
      <c r="F46" s="32"/>
      <c r="G46" s="32"/>
      <c r="H46" s="32"/>
      <c r="I46" s="22"/>
      <c r="N46" s="3"/>
    </row>
    <row r="47" spans="1:14" ht="15" customHeight="1" thickBot="1">
      <c r="A47" s="55" t="s">
        <v>61</v>
      </c>
      <c r="B47" s="60">
        <f>B45+B32</f>
        <v>98228</v>
      </c>
      <c r="C47" s="54"/>
      <c r="D47" s="61">
        <f>D45+D32</f>
        <v>104751</v>
      </c>
      <c r="E47" s="31"/>
      <c r="F47" s="69"/>
      <c r="G47" s="32"/>
      <c r="H47" s="34"/>
      <c r="I47" s="22"/>
      <c r="J47" s="27"/>
      <c r="K47" s="23"/>
      <c r="N47" s="3"/>
    </row>
    <row r="48" spans="1:8" ht="15.75" thickTop="1">
      <c r="A48" s="44"/>
      <c r="B48" s="44"/>
      <c r="C48" s="44"/>
      <c r="D48" s="44"/>
      <c r="F48" s="10"/>
      <c r="H48" s="11"/>
    </row>
    <row r="49" spans="1:8" ht="15">
      <c r="A49" s="44" t="s">
        <v>48</v>
      </c>
      <c r="B49" s="67">
        <f>B32/B28</f>
        <v>1.25</v>
      </c>
      <c r="C49" s="68"/>
      <c r="D49" s="67">
        <f>D32/D28</f>
        <v>1.26</v>
      </c>
      <c r="F49" s="10"/>
      <c r="H49" s="11"/>
    </row>
    <row r="50" spans="2:9" ht="12.75">
      <c r="B50" s="37"/>
      <c r="D50" s="12"/>
      <c r="F50" s="10"/>
      <c r="H50" s="11"/>
      <c r="I50" s="40"/>
    </row>
    <row r="51" spans="1:9" ht="12.75">
      <c r="A51" s="134" t="s">
        <v>32</v>
      </c>
      <c r="B51" s="134"/>
      <c r="C51" s="134"/>
      <c r="D51" s="134"/>
      <c r="F51" s="13"/>
      <c r="H51" s="14"/>
      <c r="I51" s="15"/>
    </row>
    <row r="52" spans="1:9" ht="12.75" customHeight="1">
      <c r="A52" s="18" t="s">
        <v>88</v>
      </c>
      <c r="B52" s="38"/>
      <c r="C52" s="38"/>
      <c r="D52" s="38"/>
      <c r="F52" s="13"/>
      <c r="H52" s="14"/>
      <c r="I52" s="15"/>
    </row>
    <row r="53" spans="1:4" ht="12.75">
      <c r="A53" s="18" t="s">
        <v>101</v>
      </c>
      <c r="B53" s="38"/>
      <c r="C53" s="38"/>
      <c r="D53" s="38"/>
    </row>
    <row r="54" spans="1:4" ht="12.75">
      <c r="A54" s="38"/>
      <c r="B54" s="38"/>
      <c r="C54" s="38"/>
      <c r="D54" s="38"/>
    </row>
    <row r="55" ht="12.75">
      <c r="D55" s="33" t="s">
        <v>41</v>
      </c>
    </row>
  </sheetData>
  <sheetProtection/>
  <mergeCells count="1">
    <mergeCell ref="A51:D51"/>
  </mergeCells>
  <printOptions/>
  <pageMargins left="1.5" right="0.5" top="0.42" bottom="0.47" header="0.18" footer="0.25"/>
  <pageSetup horizontalDpi="600" verticalDpi="600" orientation="portrait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54"/>
  <sheetViews>
    <sheetView zoomScaleSheetLayoutView="100" zoomScalePageLayoutView="0" workbookViewId="0" topLeftCell="A43">
      <selection activeCell="B52" sqref="B52"/>
    </sheetView>
  </sheetViews>
  <sheetFormatPr defaultColWidth="9.140625" defaultRowHeight="12.75"/>
  <cols>
    <col min="1" max="1" width="2.00390625" style="2" customWidth="1"/>
    <col min="2" max="2" width="39.57421875" style="2" customWidth="1"/>
    <col min="3" max="3" width="10.140625" style="2" customWidth="1"/>
    <col min="4" max="4" width="11.7109375" style="2" customWidth="1"/>
    <col min="5" max="5" width="0.9921875" style="2" customWidth="1"/>
    <col min="6" max="6" width="11.7109375" style="3" customWidth="1"/>
    <col min="7" max="7" width="0.9921875" style="2" customWidth="1"/>
    <col min="8" max="8" width="11.7109375" style="3" customWidth="1"/>
    <col min="9" max="9" width="1.1484375" style="2" customWidth="1"/>
    <col min="10" max="10" width="11.7109375" style="3" customWidth="1"/>
    <col min="11" max="13" width="9.140625" style="2" hidden="1" customWidth="1"/>
    <col min="14" max="14" width="2.421875" style="2" hidden="1" customWidth="1"/>
    <col min="15" max="15" width="9.140625" style="2" hidden="1" customWidth="1"/>
    <col min="16" max="16" width="1.8515625" style="2" hidden="1" customWidth="1"/>
    <col min="17" max="17" width="9.140625" style="2" hidden="1" customWidth="1"/>
    <col min="18" max="18" width="2.421875" style="2" hidden="1" customWidth="1"/>
    <col min="19" max="19" width="9.140625" style="2" hidden="1" customWidth="1"/>
    <col min="20" max="24" width="0" style="2" hidden="1" customWidth="1"/>
    <col min="25" max="16384" width="9.140625" style="2" customWidth="1"/>
  </cols>
  <sheetData>
    <row r="1" ht="18.75" customHeight="1"/>
    <row r="2" spans="2:10" ht="16.5">
      <c r="B2" s="103" t="s">
        <v>35</v>
      </c>
      <c r="C2" s="103"/>
      <c r="D2" s="6"/>
      <c r="E2" s="6"/>
      <c r="F2" s="6"/>
      <c r="G2" s="6"/>
      <c r="H2" s="6"/>
      <c r="I2" s="6"/>
      <c r="J2" s="6"/>
    </row>
    <row r="3" spans="2:10" ht="16.5">
      <c r="B3" s="104" t="s">
        <v>36</v>
      </c>
      <c r="C3" s="104"/>
      <c r="D3" s="6"/>
      <c r="E3" s="6"/>
      <c r="F3" s="6"/>
      <c r="G3" s="6"/>
      <c r="H3" s="6"/>
      <c r="I3" s="6"/>
      <c r="J3" s="6"/>
    </row>
    <row r="4" spans="2:3" ht="16.5">
      <c r="B4" s="106"/>
      <c r="C4" s="106"/>
    </row>
    <row r="5" spans="2:3" ht="15.75" customHeight="1">
      <c r="B5" s="107" t="s">
        <v>118</v>
      </c>
      <c r="C5" s="107"/>
    </row>
    <row r="6" spans="2:3" ht="16.5">
      <c r="B6" s="107" t="s">
        <v>133</v>
      </c>
      <c r="C6" s="107"/>
    </row>
    <row r="7" spans="2:4" ht="12.75">
      <c r="B7" s="8"/>
      <c r="C7" s="8"/>
      <c r="D7" s="3"/>
    </row>
    <row r="8" spans="2:4" ht="12.75">
      <c r="B8" s="8"/>
      <c r="C8" s="8"/>
      <c r="D8" s="3"/>
    </row>
    <row r="9" spans="2:4" ht="12.75">
      <c r="B9" s="8"/>
      <c r="C9" s="8"/>
      <c r="D9" s="3"/>
    </row>
    <row r="10" spans="2:19" s="44" customFormat="1" ht="15">
      <c r="B10" s="45"/>
      <c r="C10" s="45"/>
      <c r="D10" s="137" t="s">
        <v>19</v>
      </c>
      <c r="E10" s="137"/>
      <c r="F10" s="137"/>
      <c r="G10" s="90"/>
      <c r="H10" s="137" t="s">
        <v>31</v>
      </c>
      <c r="I10" s="137"/>
      <c r="J10" s="137"/>
      <c r="L10" s="70"/>
      <c r="M10" s="71"/>
      <c r="N10" s="71"/>
      <c r="O10" s="71"/>
      <c r="P10" s="72"/>
      <c r="Q10" s="136"/>
      <c r="R10" s="136"/>
      <c r="S10" s="136"/>
    </row>
    <row r="11" spans="4:19" s="44" customFormat="1" ht="15">
      <c r="D11" s="137" t="s">
        <v>134</v>
      </c>
      <c r="E11" s="137"/>
      <c r="F11" s="137"/>
      <c r="G11" s="90"/>
      <c r="H11" s="137" t="str">
        <f>D11</f>
        <v>3 Months Ended</v>
      </c>
      <c r="I11" s="137"/>
      <c r="J11" s="137"/>
      <c r="L11" s="72"/>
      <c r="M11" s="73"/>
      <c r="N11" s="73"/>
      <c r="O11" s="73"/>
      <c r="P11" s="73"/>
      <c r="Q11" s="73"/>
      <c r="R11" s="73"/>
      <c r="S11" s="73"/>
    </row>
    <row r="12" spans="4:19" s="44" customFormat="1" ht="15">
      <c r="D12" s="90" t="s">
        <v>126</v>
      </c>
      <c r="E12" s="90"/>
      <c r="F12" s="90" t="s">
        <v>99</v>
      </c>
      <c r="G12" s="90"/>
      <c r="H12" s="90" t="str">
        <f>D12</f>
        <v>31.12.11</v>
      </c>
      <c r="I12" s="90"/>
      <c r="J12" s="90" t="str">
        <f>F12</f>
        <v>31.12.10</v>
      </c>
      <c r="L12" s="72"/>
      <c r="M12" s="73" t="s">
        <v>129</v>
      </c>
      <c r="N12" s="73"/>
      <c r="O12" s="73"/>
      <c r="P12" s="73"/>
      <c r="Q12" s="73"/>
      <c r="R12" s="73"/>
      <c r="S12" s="73"/>
    </row>
    <row r="13" spans="3:19" s="44" customFormat="1" ht="15">
      <c r="C13" s="48" t="s">
        <v>141</v>
      </c>
      <c r="D13" s="90" t="s">
        <v>0</v>
      </c>
      <c r="E13" s="90"/>
      <c r="F13" s="90" t="s">
        <v>0</v>
      </c>
      <c r="G13" s="90"/>
      <c r="H13" s="90" t="s">
        <v>0</v>
      </c>
      <c r="I13" s="90"/>
      <c r="J13" s="90" t="s">
        <v>0</v>
      </c>
      <c r="L13" s="72"/>
      <c r="M13" s="73"/>
      <c r="N13" s="72"/>
      <c r="O13" s="73"/>
      <c r="P13" s="72"/>
      <c r="Q13" s="73"/>
      <c r="R13" s="72"/>
      <c r="S13" s="73"/>
    </row>
    <row r="14" spans="6:19" s="44" customFormat="1" ht="15">
      <c r="F14" s="50"/>
      <c r="H14" s="50"/>
      <c r="J14" s="50"/>
      <c r="L14" s="72"/>
      <c r="M14" s="72"/>
      <c r="N14" s="72"/>
      <c r="O14" s="73"/>
      <c r="P14" s="72"/>
      <c r="Q14" s="73"/>
      <c r="R14" s="72"/>
      <c r="S14" s="73"/>
    </row>
    <row r="15" spans="2:19" s="74" customFormat="1" ht="15">
      <c r="B15" s="44" t="s">
        <v>1</v>
      </c>
      <c r="C15" s="44"/>
      <c r="D15" s="94">
        <f>H15-M15</f>
        <v>25043</v>
      </c>
      <c r="E15" s="94"/>
      <c r="F15" s="1">
        <f>27800</f>
        <v>27800</v>
      </c>
      <c r="G15" s="94"/>
      <c r="H15" s="94">
        <v>95582</v>
      </c>
      <c r="I15" s="94"/>
      <c r="J15" s="94">
        <v>97399</v>
      </c>
      <c r="L15" s="76"/>
      <c r="M15" s="94">
        <v>70539</v>
      </c>
      <c r="N15" s="76"/>
      <c r="O15" s="77"/>
      <c r="P15" s="76"/>
      <c r="Q15" s="76"/>
      <c r="R15" s="76"/>
      <c r="S15" s="77"/>
    </row>
    <row r="16" spans="4:19" s="74" customFormat="1" ht="15">
      <c r="D16" s="94"/>
      <c r="E16" s="94"/>
      <c r="F16" s="1"/>
      <c r="G16" s="94"/>
      <c r="H16" s="94"/>
      <c r="I16" s="94"/>
      <c r="J16" s="94"/>
      <c r="L16" s="76"/>
      <c r="M16" s="94"/>
      <c r="N16" s="76"/>
      <c r="O16" s="77"/>
      <c r="P16" s="76"/>
      <c r="Q16" s="76"/>
      <c r="R16" s="76"/>
      <c r="S16" s="77"/>
    </row>
    <row r="17" spans="2:19" s="74" customFormat="1" ht="15">
      <c r="B17" s="44" t="s">
        <v>11</v>
      </c>
      <c r="C17" s="44"/>
      <c r="D17" s="94">
        <f>H17-M17</f>
        <v>-22911</v>
      </c>
      <c r="E17" s="94"/>
      <c r="F17" s="1">
        <f>-24050</f>
        <v>-24050</v>
      </c>
      <c r="G17" s="94"/>
      <c r="H17" s="94">
        <f>-70331-9065-1205+5</f>
        <v>-80596</v>
      </c>
      <c r="I17" s="94"/>
      <c r="J17" s="94">
        <f>-70498-10846-1256</f>
        <v>-82600</v>
      </c>
      <c r="L17" s="76"/>
      <c r="M17" s="94">
        <f>-51103-5709-873</f>
        <v>-57685</v>
      </c>
      <c r="N17" s="76"/>
      <c r="O17" s="77"/>
      <c r="P17" s="76"/>
      <c r="Q17" s="76"/>
      <c r="R17" s="76"/>
      <c r="S17" s="77"/>
    </row>
    <row r="18" spans="2:19" s="74" customFormat="1" ht="15">
      <c r="B18" s="44"/>
      <c r="C18" s="44"/>
      <c r="D18" s="94"/>
      <c r="E18" s="94"/>
      <c r="F18" s="1"/>
      <c r="G18" s="94"/>
      <c r="H18" s="94"/>
      <c r="I18" s="94"/>
      <c r="J18" s="94"/>
      <c r="L18" s="76"/>
      <c r="M18" s="94"/>
      <c r="N18" s="76"/>
      <c r="O18" s="77"/>
      <c r="P18" s="76"/>
      <c r="Q18" s="76"/>
      <c r="R18" s="76"/>
      <c r="S18" s="77"/>
    </row>
    <row r="19" spans="2:19" s="74" customFormat="1" ht="15">
      <c r="B19" s="44" t="s">
        <v>66</v>
      </c>
      <c r="C19" s="48"/>
      <c r="D19" s="58">
        <f>H19-M19</f>
        <v>829</v>
      </c>
      <c r="E19" s="94"/>
      <c r="F19" s="41">
        <f>538</f>
        <v>538</v>
      </c>
      <c r="G19" s="94"/>
      <c r="H19" s="58">
        <v>1486</v>
      </c>
      <c r="I19" s="94"/>
      <c r="J19" s="58">
        <v>975</v>
      </c>
      <c r="L19" s="76"/>
      <c r="M19" s="58">
        <v>657</v>
      </c>
      <c r="N19" s="76"/>
      <c r="O19" s="77"/>
      <c r="P19" s="76"/>
      <c r="Q19" s="76"/>
      <c r="R19" s="76"/>
      <c r="S19" s="77"/>
    </row>
    <row r="20" spans="2:19" s="74" customFormat="1" ht="15">
      <c r="B20" s="44"/>
      <c r="C20" s="48"/>
      <c r="D20" s="95"/>
      <c r="E20" s="94"/>
      <c r="F20" s="95"/>
      <c r="G20" s="94"/>
      <c r="H20" s="95"/>
      <c r="I20" s="94"/>
      <c r="J20" s="95"/>
      <c r="L20" s="77"/>
      <c r="M20" s="4"/>
      <c r="N20" s="76"/>
      <c r="O20" s="77"/>
      <c r="P20" s="76"/>
      <c r="Q20" s="77"/>
      <c r="R20" s="76"/>
      <c r="S20" s="77"/>
    </row>
    <row r="21" spans="2:19" s="74" customFormat="1" ht="15">
      <c r="B21" s="44" t="s">
        <v>10</v>
      </c>
      <c r="C21" s="48" t="s">
        <v>142</v>
      </c>
      <c r="D21" s="96">
        <f>SUM(D15:D19)</f>
        <v>2961</v>
      </c>
      <c r="E21" s="94"/>
      <c r="F21" s="96">
        <f>SUM(F15:F19)</f>
        <v>4288</v>
      </c>
      <c r="G21" s="94"/>
      <c r="H21" s="96">
        <f>SUM(H15:H19)</f>
        <v>16472</v>
      </c>
      <c r="I21" s="94"/>
      <c r="J21" s="96">
        <f>SUM(J15:J19)</f>
        <v>15774</v>
      </c>
      <c r="L21" s="77"/>
      <c r="M21" s="5">
        <f>SUM(M15:M19)</f>
        <v>13511</v>
      </c>
      <c r="N21" s="76"/>
      <c r="O21" s="77"/>
      <c r="P21" s="76"/>
      <c r="Q21" s="77"/>
      <c r="R21" s="76"/>
      <c r="S21" s="77"/>
    </row>
    <row r="22" spans="2:19" s="74" customFormat="1" ht="15">
      <c r="B22" s="44"/>
      <c r="C22" s="48"/>
      <c r="D22" s="94"/>
      <c r="E22" s="94"/>
      <c r="F22" s="94"/>
      <c r="G22" s="94"/>
      <c r="H22" s="94"/>
      <c r="I22" s="94"/>
      <c r="J22" s="94"/>
      <c r="L22" s="76"/>
      <c r="M22" s="1"/>
      <c r="N22" s="76"/>
      <c r="O22" s="76"/>
      <c r="P22" s="76"/>
      <c r="Q22" s="76"/>
      <c r="R22" s="76"/>
      <c r="S22" s="76"/>
    </row>
    <row r="23" spans="2:19" s="74" customFormat="1" ht="15">
      <c r="B23" s="44" t="s">
        <v>140</v>
      </c>
      <c r="C23" s="48"/>
      <c r="D23" s="58">
        <f>H23-M23</f>
        <v>0</v>
      </c>
      <c r="E23" s="94"/>
      <c r="F23" s="58">
        <v>-2</v>
      </c>
      <c r="G23" s="94"/>
      <c r="H23" s="58">
        <v>-3</v>
      </c>
      <c r="I23" s="94"/>
      <c r="J23" s="58">
        <v>-12</v>
      </c>
      <c r="L23" s="77"/>
      <c r="M23" s="41">
        <v>-3</v>
      </c>
      <c r="N23" s="76"/>
      <c r="O23" s="77"/>
      <c r="P23" s="76"/>
      <c r="Q23" s="77"/>
      <c r="R23" s="76"/>
      <c r="S23" s="77"/>
    </row>
    <row r="24" spans="2:19" s="74" customFormat="1" ht="15">
      <c r="B24" s="44"/>
      <c r="C24" s="48"/>
      <c r="D24" s="53"/>
      <c r="E24" s="94"/>
      <c r="F24" s="53"/>
      <c r="G24" s="94"/>
      <c r="H24" s="53"/>
      <c r="I24" s="94"/>
      <c r="J24" s="53"/>
      <c r="L24" s="77"/>
      <c r="M24" s="7"/>
      <c r="N24" s="76"/>
      <c r="O24" s="77"/>
      <c r="P24" s="76"/>
      <c r="Q24" s="77"/>
      <c r="R24" s="76"/>
      <c r="S24" s="77"/>
    </row>
    <row r="25" spans="2:19" s="74" customFormat="1" ht="15">
      <c r="B25" s="44" t="s">
        <v>7</v>
      </c>
      <c r="C25" s="48"/>
      <c r="D25" s="96">
        <f>SUM(D21:D23)</f>
        <v>2961</v>
      </c>
      <c r="E25" s="94"/>
      <c r="F25" s="96">
        <f>+F21+F23</f>
        <v>4286</v>
      </c>
      <c r="G25" s="94"/>
      <c r="H25" s="96">
        <f>SUM(H21:H23)</f>
        <v>16469</v>
      </c>
      <c r="I25" s="94"/>
      <c r="J25" s="96">
        <f>+J21+J23</f>
        <v>15762</v>
      </c>
      <c r="L25" s="80"/>
      <c r="M25" s="5">
        <f>SUM(M21:M23)</f>
        <v>13508</v>
      </c>
      <c r="N25" s="76"/>
      <c r="O25" s="77"/>
      <c r="P25" s="76"/>
      <c r="Q25" s="77"/>
      <c r="R25" s="76"/>
      <c r="S25" s="77"/>
    </row>
    <row r="26" spans="2:19" s="74" customFormat="1" ht="15">
      <c r="B26" s="44"/>
      <c r="C26" s="48"/>
      <c r="D26" s="96"/>
      <c r="E26" s="94"/>
      <c r="F26" s="96"/>
      <c r="G26" s="94"/>
      <c r="H26" s="96"/>
      <c r="I26" s="94"/>
      <c r="J26" s="96"/>
      <c r="L26" s="77"/>
      <c r="M26" s="5"/>
      <c r="N26" s="76"/>
      <c r="O26" s="77"/>
      <c r="P26" s="76">
        <v>3512</v>
      </c>
      <c r="Q26" s="77"/>
      <c r="R26" s="76"/>
      <c r="S26" s="77"/>
    </row>
    <row r="27" spans="2:26" s="74" customFormat="1" ht="15">
      <c r="B27" s="44" t="s">
        <v>2</v>
      </c>
      <c r="C27" s="48" t="s">
        <v>143</v>
      </c>
      <c r="D27" s="58">
        <f>H27-M27</f>
        <v>-462</v>
      </c>
      <c r="E27" s="94"/>
      <c r="F27" s="58">
        <v>-1072</v>
      </c>
      <c r="G27" s="94"/>
      <c r="H27" s="58">
        <v>-3213</v>
      </c>
      <c r="I27" s="94"/>
      <c r="J27" s="58">
        <v>-3752</v>
      </c>
      <c r="L27" s="80"/>
      <c r="M27" s="41">
        <v>-2751</v>
      </c>
      <c r="N27" s="76"/>
      <c r="O27" s="77"/>
      <c r="P27" s="76"/>
      <c r="Q27" s="77"/>
      <c r="R27" s="76"/>
      <c r="S27" s="77"/>
      <c r="T27" s="127"/>
      <c r="U27" s="128">
        <f>D27/D25</f>
        <v>-0.156</v>
      </c>
      <c r="V27" s="128">
        <f>F27/F25</f>
        <v>-0.2501</v>
      </c>
      <c r="W27" s="128">
        <f>H27/H25</f>
        <v>-0.1951</v>
      </c>
      <c r="X27" s="128">
        <f>J27/J25</f>
        <v>-0.238</v>
      </c>
      <c r="Z27" s="127"/>
    </row>
    <row r="28" spans="2:19" s="74" customFormat="1" ht="15">
      <c r="B28" s="44"/>
      <c r="C28" s="48"/>
      <c r="D28" s="95"/>
      <c r="E28" s="53"/>
      <c r="F28" s="95"/>
      <c r="G28" s="53"/>
      <c r="H28" s="95"/>
      <c r="I28" s="53"/>
      <c r="J28" s="97"/>
      <c r="K28" s="44"/>
      <c r="L28" s="82"/>
      <c r="M28" s="77"/>
      <c r="N28" s="76"/>
      <c r="O28" s="77"/>
      <c r="P28" s="76"/>
      <c r="Q28" s="77"/>
      <c r="R28" s="76"/>
      <c r="S28" s="77"/>
    </row>
    <row r="29" spans="2:19" s="74" customFormat="1" ht="15">
      <c r="B29" s="45" t="s">
        <v>135</v>
      </c>
      <c r="C29" s="45"/>
      <c r="D29" s="98">
        <f>SUM(D25:D27)</f>
        <v>2499</v>
      </c>
      <c r="E29" s="94" t="s">
        <v>87</v>
      </c>
      <c r="F29" s="58">
        <f>SUM(F25:F27)</f>
        <v>3214</v>
      </c>
      <c r="G29" s="94"/>
      <c r="H29" s="98">
        <f>SUM(H25:H27)</f>
        <v>13256</v>
      </c>
      <c r="I29" s="94"/>
      <c r="J29" s="58">
        <f>SUM(J25:J27)</f>
        <v>12010</v>
      </c>
      <c r="K29" s="44"/>
      <c r="L29" s="72"/>
      <c r="M29" s="126">
        <f>D27/D25</f>
        <v>-0.156</v>
      </c>
      <c r="N29" s="76"/>
      <c r="O29" s="126">
        <f>F27/F25</f>
        <v>-0.2501</v>
      </c>
      <c r="P29" s="76"/>
      <c r="Q29" s="126">
        <f>H27/H25</f>
        <v>-0.1951</v>
      </c>
      <c r="R29" s="76"/>
      <c r="S29" s="126">
        <f>J27/J25</f>
        <v>-0.238</v>
      </c>
    </row>
    <row r="30" spans="2:19" s="74" customFormat="1" ht="15" hidden="1">
      <c r="B30" s="44" t="s">
        <v>9</v>
      </c>
      <c r="C30" s="44"/>
      <c r="D30" s="58">
        <v>0</v>
      </c>
      <c r="E30" s="94"/>
      <c r="F30" s="98">
        <v>0</v>
      </c>
      <c r="G30" s="94"/>
      <c r="H30" s="98">
        <v>0</v>
      </c>
      <c r="I30" s="94"/>
      <c r="J30" s="98">
        <v>0</v>
      </c>
      <c r="K30" s="44"/>
      <c r="L30" s="72"/>
      <c r="M30" s="76"/>
      <c r="N30" s="76"/>
      <c r="O30" s="77"/>
      <c r="P30" s="76"/>
      <c r="Q30" s="77"/>
      <c r="R30" s="76"/>
      <c r="S30" s="77"/>
    </row>
    <row r="31" spans="2:19" s="74" customFormat="1" ht="15" hidden="1">
      <c r="B31" s="44"/>
      <c r="C31" s="44"/>
      <c r="D31" s="94"/>
      <c r="E31" s="94"/>
      <c r="F31" s="96"/>
      <c r="G31" s="94"/>
      <c r="H31" s="96"/>
      <c r="I31" s="94"/>
      <c r="J31" s="96"/>
      <c r="K31" s="44"/>
      <c r="L31" s="72"/>
      <c r="M31" s="76"/>
      <c r="N31" s="76"/>
      <c r="O31" s="77"/>
      <c r="P31" s="76"/>
      <c r="Q31" s="77"/>
      <c r="R31" s="76"/>
      <c r="S31" s="77"/>
    </row>
    <row r="32" spans="2:19" s="74" customFormat="1" ht="15.75" hidden="1" thickBot="1">
      <c r="B32" s="44" t="s">
        <v>33</v>
      </c>
      <c r="C32" s="44"/>
      <c r="D32" s="99">
        <f>SUM(D29:D30)</f>
        <v>2499</v>
      </c>
      <c r="E32" s="94"/>
      <c r="F32" s="99">
        <f>SUM(F29:F31)</f>
        <v>3214</v>
      </c>
      <c r="G32" s="94"/>
      <c r="H32" s="99">
        <f>SUM(H29:H30)</f>
        <v>13256</v>
      </c>
      <c r="I32" s="94"/>
      <c r="J32" s="99">
        <f>SUM(J28:J31)</f>
        <v>12010</v>
      </c>
      <c r="K32" s="44"/>
      <c r="L32" s="72"/>
      <c r="M32" s="76"/>
      <c r="N32" s="76"/>
      <c r="O32" s="76"/>
      <c r="P32" s="76"/>
      <c r="Q32" s="76"/>
      <c r="R32" s="76"/>
      <c r="S32" s="76"/>
    </row>
    <row r="33" spans="2:19" s="74" customFormat="1" ht="15" hidden="1">
      <c r="B33" s="44"/>
      <c r="C33" s="44"/>
      <c r="D33" s="94"/>
      <c r="E33" s="94"/>
      <c r="F33" s="96"/>
      <c r="G33" s="94"/>
      <c r="H33" s="96"/>
      <c r="I33" s="94"/>
      <c r="J33" s="96"/>
      <c r="K33" s="44"/>
      <c r="L33" s="72"/>
      <c r="M33" s="76"/>
      <c r="N33" s="76"/>
      <c r="O33" s="77"/>
      <c r="P33" s="76"/>
      <c r="Q33" s="77"/>
      <c r="R33" s="76"/>
      <c r="S33" s="77"/>
    </row>
    <row r="34" spans="4:19" s="74" customFormat="1" ht="15">
      <c r="D34" s="94"/>
      <c r="E34" s="94"/>
      <c r="F34" s="95"/>
      <c r="G34" s="94"/>
      <c r="H34" s="96"/>
      <c r="I34" s="94"/>
      <c r="J34" s="96"/>
      <c r="K34" s="44"/>
      <c r="L34" s="76"/>
      <c r="M34" s="76"/>
      <c r="N34" s="76"/>
      <c r="O34" s="77"/>
      <c r="P34" s="76"/>
      <c r="Q34" s="77"/>
      <c r="R34" s="76"/>
      <c r="S34" s="77"/>
    </row>
    <row r="35" spans="2:19" s="74" customFormat="1" ht="15">
      <c r="B35" s="45" t="s">
        <v>139</v>
      </c>
      <c r="C35" s="45"/>
      <c r="D35" s="94"/>
      <c r="E35" s="94"/>
      <c r="F35" s="95"/>
      <c r="G35" s="94"/>
      <c r="H35" s="96"/>
      <c r="I35" s="94"/>
      <c r="J35" s="96"/>
      <c r="K35" s="44"/>
      <c r="L35" s="76"/>
      <c r="M35" s="125"/>
      <c r="N35" s="76"/>
      <c r="O35" s="77"/>
      <c r="P35" s="76"/>
      <c r="Q35" s="77"/>
      <c r="R35" s="76"/>
      <c r="S35" s="77"/>
    </row>
    <row r="36" spans="2:19" s="74" customFormat="1" ht="15">
      <c r="B36" s="44" t="s">
        <v>94</v>
      </c>
      <c r="C36" s="44"/>
      <c r="D36" s="100"/>
      <c r="E36" s="100"/>
      <c r="F36" s="95"/>
      <c r="G36" s="94"/>
      <c r="H36" s="96"/>
      <c r="I36" s="94"/>
      <c r="J36" s="96"/>
      <c r="K36" s="44"/>
      <c r="L36" s="76"/>
      <c r="M36" s="76"/>
      <c r="N36" s="76"/>
      <c r="O36" s="77"/>
      <c r="P36" s="76"/>
      <c r="Q36" s="77"/>
      <c r="R36" s="76"/>
      <c r="S36" s="77"/>
    </row>
    <row r="37" spans="2:19" s="74" customFormat="1" ht="15">
      <c r="B37" s="44" t="s">
        <v>95</v>
      </c>
      <c r="C37" s="44"/>
      <c r="D37" s="101">
        <f>H37</f>
        <v>0</v>
      </c>
      <c r="E37" s="100"/>
      <c r="F37" s="98">
        <v>-11</v>
      </c>
      <c r="G37" s="94"/>
      <c r="H37" s="98">
        <v>0</v>
      </c>
      <c r="I37" s="94"/>
      <c r="J37" s="98">
        <v>0</v>
      </c>
      <c r="K37" s="44"/>
      <c r="L37" s="76"/>
      <c r="M37" s="76"/>
      <c r="N37" s="76"/>
      <c r="O37" s="77"/>
      <c r="P37" s="76"/>
      <c r="Q37" s="77"/>
      <c r="R37" s="76"/>
      <c r="S37" s="77"/>
    </row>
    <row r="38" spans="4:19" s="74" customFormat="1" ht="15">
      <c r="D38" s="94"/>
      <c r="E38" s="94"/>
      <c r="F38" s="95"/>
      <c r="G38" s="94"/>
      <c r="H38" s="96"/>
      <c r="I38" s="94"/>
      <c r="J38" s="96"/>
      <c r="K38" s="44"/>
      <c r="L38" s="76"/>
      <c r="M38" s="76"/>
      <c r="N38" s="76"/>
      <c r="O38" s="77"/>
      <c r="P38" s="76"/>
      <c r="Q38" s="77"/>
      <c r="R38" s="76"/>
      <c r="S38" s="77"/>
    </row>
    <row r="39" spans="2:19" s="74" customFormat="1" ht="15">
      <c r="B39" s="45" t="s">
        <v>90</v>
      </c>
      <c r="C39" s="45"/>
      <c r="D39" s="100"/>
      <c r="E39" s="100"/>
      <c r="F39" s="95"/>
      <c r="G39" s="94"/>
      <c r="H39" s="96"/>
      <c r="I39" s="94"/>
      <c r="J39" s="96"/>
      <c r="K39" s="44"/>
      <c r="L39" s="76"/>
      <c r="M39" s="76"/>
      <c r="N39" s="76"/>
      <c r="O39" s="77"/>
      <c r="P39" s="76"/>
      <c r="Q39" s="77"/>
      <c r="R39" s="76"/>
      <c r="S39" s="77"/>
    </row>
    <row r="40" spans="2:19" s="74" customFormat="1" ht="15.75" thickBot="1">
      <c r="B40" s="45" t="s">
        <v>138</v>
      </c>
      <c r="C40" s="45"/>
      <c r="D40" s="60">
        <f>D29+D37</f>
        <v>2499</v>
      </c>
      <c r="E40" s="94"/>
      <c r="F40" s="61">
        <f>F29+F37</f>
        <v>3203</v>
      </c>
      <c r="G40" s="102"/>
      <c r="H40" s="129">
        <f>H29+H37</f>
        <v>13256</v>
      </c>
      <c r="I40" s="94"/>
      <c r="J40" s="61">
        <f>J29+J37</f>
        <v>12010</v>
      </c>
      <c r="K40" s="44"/>
      <c r="L40" s="76"/>
      <c r="M40" s="76"/>
      <c r="N40" s="76"/>
      <c r="O40" s="77"/>
      <c r="P40" s="76"/>
      <c r="Q40" s="77"/>
      <c r="R40" s="76"/>
      <c r="S40" s="77"/>
    </row>
    <row r="41" spans="6:19" s="74" customFormat="1" ht="15.75" thickTop="1">
      <c r="F41" s="77"/>
      <c r="H41" s="79"/>
      <c r="J41" s="79"/>
      <c r="K41" s="44"/>
      <c r="L41" s="76"/>
      <c r="M41" s="76"/>
      <c r="N41" s="76"/>
      <c r="O41" s="77"/>
      <c r="P41" s="76"/>
      <c r="Q41" s="77"/>
      <c r="R41" s="76"/>
      <c r="S41" s="77"/>
    </row>
    <row r="42" spans="2:19" s="74" customFormat="1" ht="15">
      <c r="B42" s="92" t="s">
        <v>136</v>
      </c>
      <c r="C42" s="92"/>
      <c r="F42" s="77"/>
      <c r="H42" s="79"/>
      <c r="J42" s="79"/>
      <c r="K42" s="44"/>
      <c r="L42" s="76"/>
      <c r="M42" s="76"/>
      <c r="N42" s="76"/>
      <c r="O42" s="77"/>
      <c r="P42" s="76"/>
      <c r="Q42" s="77"/>
      <c r="R42" s="76"/>
      <c r="S42" s="77"/>
    </row>
    <row r="43" spans="2:19" s="74" customFormat="1" ht="15">
      <c r="B43" s="92" t="s">
        <v>137</v>
      </c>
      <c r="C43" s="92"/>
      <c r="F43" s="77"/>
      <c r="H43" s="79"/>
      <c r="J43" s="79"/>
      <c r="K43" s="44"/>
      <c r="L43" s="76"/>
      <c r="M43" s="76"/>
      <c r="N43" s="76"/>
      <c r="O43" s="77"/>
      <c r="P43" s="76"/>
      <c r="Q43" s="77"/>
      <c r="R43" s="76"/>
      <c r="S43" s="77"/>
    </row>
    <row r="44" spans="2:19" s="74" customFormat="1" ht="15">
      <c r="B44" s="91" t="s">
        <v>114</v>
      </c>
      <c r="C44" s="91"/>
      <c r="D44" s="67">
        <f>D29/'BS'!B28*100</f>
        <v>4.04</v>
      </c>
      <c r="E44" s="76"/>
      <c r="F44" s="67">
        <v>5.2</v>
      </c>
      <c r="G44" s="93"/>
      <c r="H44" s="130">
        <f>H40/'BS'!B28*100</f>
        <v>21.44</v>
      </c>
      <c r="I44" s="76"/>
      <c r="J44" s="67">
        <v>19.42</v>
      </c>
      <c r="K44" s="86"/>
      <c r="L44" s="87"/>
      <c r="M44" s="67"/>
      <c r="N44" s="76"/>
      <c r="O44" s="88"/>
      <c r="P44" s="76"/>
      <c r="Q44" s="67"/>
      <c r="R44" s="76"/>
      <c r="S44" s="82"/>
    </row>
    <row r="45" spans="2:19" s="74" customFormat="1" ht="7.5" customHeight="1">
      <c r="B45" s="44"/>
      <c r="C45" s="44"/>
      <c r="H45" s="77"/>
      <c r="L45" s="72"/>
      <c r="M45" s="76"/>
      <c r="N45" s="76"/>
      <c r="O45" s="77"/>
      <c r="P45" s="76"/>
      <c r="Q45" s="77"/>
      <c r="R45" s="76"/>
      <c r="S45" s="77"/>
    </row>
    <row r="46" spans="2:19" s="74" customFormat="1" ht="15.75" thickBot="1">
      <c r="B46" s="44" t="s">
        <v>115</v>
      </c>
      <c r="C46" s="44"/>
      <c r="D46" s="131">
        <v>3.99</v>
      </c>
      <c r="F46" s="89">
        <v>5.18</v>
      </c>
      <c r="G46" s="86"/>
      <c r="H46" s="131">
        <v>21.28</v>
      </c>
      <c r="J46" s="89" t="s">
        <v>97</v>
      </c>
      <c r="K46" s="86"/>
      <c r="L46" s="72"/>
      <c r="M46" s="67"/>
      <c r="N46" s="76"/>
      <c r="O46" s="77"/>
      <c r="P46" s="76"/>
      <c r="Q46" s="67"/>
      <c r="R46" s="76"/>
      <c r="S46" s="77"/>
    </row>
    <row r="47" spans="6:10" s="74" customFormat="1" ht="15.75" thickTop="1">
      <c r="F47" s="79"/>
      <c r="H47" s="79"/>
      <c r="J47" s="79"/>
    </row>
    <row r="48" spans="1:10" s="74" customFormat="1" ht="15">
      <c r="A48" s="74" t="s">
        <v>91</v>
      </c>
      <c r="B48" s="74" t="s">
        <v>92</v>
      </c>
      <c r="F48" s="79"/>
      <c r="H48" s="79"/>
      <c r="J48" s="79"/>
    </row>
    <row r="49" s="74" customFormat="1" ht="12.75" customHeight="1"/>
    <row r="50" spans="2:10" ht="12.75">
      <c r="B50" s="1" t="s">
        <v>30</v>
      </c>
      <c r="C50" s="1"/>
      <c r="D50" s="1"/>
      <c r="E50" s="1"/>
      <c r="F50" s="5"/>
      <c r="G50" s="1"/>
      <c r="H50" s="5"/>
      <c r="I50" s="1"/>
      <c r="J50" s="5"/>
    </row>
    <row r="51" spans="2:10" ht="12.75">
      <c r="B51" s="135" t="s">
        <v>110</v>
      </c>
      <c r="C51" s="135"/>
      <c r="D51" s="135"/>
      <c r="E51" s="135"/>
      <c r="F51" s="135"/>
      <c r="G51" s="135"/>
      <c r="H51" s="135"/>
      <c r="I51" s="135"/>
      <c r="J51" s="135"/>
    </row>
    <row r="52" spans="2:11" ht="12.75">
      <c r="B52" s="2" t="s">
        <v>101</v>
      </c>
      <c r="D52" s="38"/>
      <c r="E52" s="38"/>
      <c r="F52" s="38"/>
      <c r="G52" s="38"/>
      <c r="H52" s="38"/>
      <c r="I52" s="38"/>
      <c r="J52" s="38"/>
      <c r="K52" s="9"/>
    </row>
    <row r="53" ht="12.75">
      <c r="K53" s="9"/>
    </row>
    <row r="54" ht="12.75">
      <c r="J54" s="9" t="s">
        <v>42</v>
      </c>
    </row>
  </sheetData>
  <sheetProtection/>
  <mergeCells count="6">
    <mergeCell ref="B51:J51"/>
    <mergeCell ref="Q10:S10"/>
    <mergeCell ref="H10:J10"/>
    <mergeCell ref="D10:F10"/>
    <mergeCell ref="D11:F11"/>
    <mergeCell ref="H11:J11"/>
  </mergeCells>
  <printOptions/>
  <pageMargins left="1.22" right="0.24" top="0.28" bottom="0.5" header="0.23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28">
      <selection activeCell="I31" sqref="I31"/>
    </sheetView>
  </sheetViews>
  <sheetFormatPr defaultColWidth="9.140625" defaultRowHeight="12.75"/>
  <cols>
    <col min="1" max="1" width="29.421875" style="2" customWidth="1"/>
    <col min="2" max="6" width="12.7109375" style="1" customWidth="1"/>
    <col min="7" max="16384" width="9.140625" style="2" customWidth="1"/>
  </cols>
  <sheetData>
    <row r="2" ht="16.5">
      <c r="A2" s="103" t="str">
        <f>'IS'!B2</f>
        <v>ENG KAH CORPORATION BERHAD</v>
      </c>
    </row>
    <row r="3" ht="16.5">
      <c r="A3" s="103" t="str">
        <f>'IS'!B3</f>
        <v>Company No. 435649-H</v>
      </c>
    </row>
    <row r="4" ht="16.5">
      <c r="A4" s="106"/>
    </row>
    <row r="5" ht="16.5">
      <c r="A5" s="107" t="s">
        <v>3</v>
      </c>
    </row>
    <row r="6" ht="16.5">
      <c r="A6" s="105" t="str">
        <f>'IS'!B6</f>
        <v>For the 12 months period ended 31 December 2011 - Unaudited</v>
      </c>
    </row>
    <row r="7" ht="12.75">
      <c r="A7" s="8"/>
    </row>
    <row r="8" ht="12.75">
      <c r="A8" s="8"/>
    </row>
    <row r="9" spans="1:6" ht="15">
      <c r="A9" s="44"/>
      <c r="B9" s="74"/>
      <c r="C9" s="138" t="s">
        <v>119</v>
      </c>
      <c r="D9" s="139"/>
      <c r="E9" s="79" t="s">
        <v>67</v>
      </c>
      <c r="F9" s="74"/>
    </row>
    <row r="10" spans="1:7" ht="15">
      <c r="A10" s="44"/>
      <c r="B10" s="108" t="s">
        <v>4</v>
      </c>
      <c r="C10" s="108" t="s">
        <v>4</v>
      </c>
      <c r="D10" s="108" t="s">
        <v>46</v>
      </c>
      <c r="E10" s="108" t="s">
        <v>34</v>
      </c>
      <c r="F10" s="108" t="s">
        <v>6</v>
      </c>
      <c r="G10" s="3"/>
    </row>
    <row r="11" spans="1:7" ht="15">
      <c r="A11" s="44"/>
      <c r="B11" s="108" t="s">
        <v>5</v>
      </c>
      <c r="C11" s="108" t="s">
        <v>18</v>
      </c>
      <c r="D11" s="108" t="s">
        <v>47</v>
      </c>
      <c r="E11" s="108" t="s">
        <v>38</v>
      </c>
      <c r="F11" s="108" t="s">
        <v>62</v>
      </c>
      <c r="G11" s="3"/>
    </row>
    <row r="12" spans="1:7" ht="15">
      <c r="A12" s="44"/>
      <c r="B12" s="108" t="s">
        <v>0</v>
      </c>
      <c r="C12" s="108" t="s">
        <v>0</v>
      </c>
      <c r="D12" s="108" t="s">
        <v>0</v>
      </c>
      <c r="E12" s="108" t="s">
        <v>0</v>
      </c>
      <c r="F12" s="108" t="s">
        <v>0</v>
      </c>
      <c r="G12" s="3"/>
    </row>
    <row r="13" spans="1:7" ht="15">
      <c r="A13" s="109"/>
      <c r="B13" s="79"/>
      <c r="C13" s="79"/>
      <c r="D13" s="79"/>
      <c r="E13" s="79"/>
      <c r="F13" s="79"/>
      <c r="G13" s="3"/>
    </row>
    <row r="14" spans="1:6" ht="15">
      <c r="A14" s="44"/>
      <c r="B14" s="74"/>
      <c r="C14" s="74"/>
      <c r="D14" s="74"/>
      <c r="E14" s="74"/>
      <c r="F14" s="74"/>
    </row>
    <row r="15" spans="1:9" ht="15">
      <c r="A15" s="45" t="s">
        <v>116</v>
      </c>
      <c r="B15" s="111">
        <f>B39</f>
        <v>61828</v>
      </c>
      <c r="C15" s="111">
        <f>C39</f>
        <v>1868</v>
      </c>
      <c r="D15" s="111">
        <v>8</v>
      </c>
      <c r="E15" s="111">
        <v>14104</v>
      </c>
      <c r="F15" s="74">
        <f>SUM(B15:E15)</f>
        <v>77808</v>
      </c>
      <c r="I15" s="19"/>
    </row>
    <row r="16" spans="1:6" ht="7.5" customHeight="1">
      <c r="A16" s="44"/>
      <c r="B16" s="111"/>
      <c r="C16" s="111"/>
      <c r="D16" s="111"/>
      <c r="E16" s="111"/>
      <c r="F16" s="74"/>
    </row>
    <row r="17" spans="1:6" ht="15">
      <c r="A17" s="44" t="s">
        <v>90</v>
      </c>
      <c r="B17" s="79"/>
      <c r="C17" s="79"/>
      <c r="D17" s="74"/>
      <c r="E17" s="74"/>
      <c r="F17" s="74"/>
    </row>
    <row r="18" spans="1:6" ht="15">
      <c r="A18" s="44" t="s">
        <v>131</v>
      </c>
      <c r="B18" s="77">
        <v>0</v>
      </c>
      <c r="C18" s="77">
        <v>0</v>
      </c>
      <c r="D18" s="77">
        <v>0</v>
      </c>
      <c r="E18" s="76">
        <f>'IS'!H29</f>
        <v>13256</v>
      </c>
      <c r="F18" s="76">
        <f>SUM(B18:E18)</f>
        <v>13256</v>
      </c>
    </row>
    <row r="19" spans="1:6" ht="10.5" customHeight="1">
      <c r="A19" s="44"/>
      <c r="B19" s="77"/>
      <c r="C19" s="77"/>
      <c r="D19" s="76"/>
      <c r="E19" s="76"/>
      <c r="F19" s="76"/>
    </row>
    <row r="20" spans="1:6" ht="15">
      <c r="A20" s="44" t="s">
        <v>65</v>
      </c>
      <c r="B20" s="77">
        <v>0</v>
      </c>
      <c r="C20" s="77">
        <v>0</v>
      </c>
      <c r="D20" s="76">
        <v>-5</v>
      </c>
      <c r="E20" s="76">
        <v>0</v>
      </c>
      <c r="F20" s="76">
        <f>SUM(B20:E20)</f>
        <v>-5</v>
      </c>
    </row>
    <row r="21" spans="1:6" ht="10.5" customHeight="1">
      <c r="A21" s="44"/>
      <c r="B21" s="77"/>
      <c r="C21" s="77"/>
      <c r="D21" s="76"/>
      <c r="E21" s="76"/>
      <c r="F21" s="76"/>
    </row>
    <row r="22" spans="1:6" ht="15">
      <c r="A22" s="44" t="s">
        <v>111</v>
      </c>
      <c r="B22" s="78">
        <v>0</v>
      </c>
      <c r="C22" s="78">
        <v>0</v>
      </c>
      <c r="D22" s="78">
        <v>0</v>
      </c>
      <c r="E22" s="78">
        <v>-13911</v>
      </c>
      <c r="F22" s="78">
        <f>E22</f>
        <v>-13911</v>
      </c>
    </row>
    <row r="23" spans="1:6" ht="9" customHeight="1">
      <c r="A23" s="44"/>
      <c r="B23" s="77"/>
      <c r="C23" s="77"/>
      <c r="D23" s="76"/>
      <c r="E23" s="76"/>
      <c r="F23" s="76"/>
    </row>
    <row r="24" spans="1:9" ht="15.75" thickBot="1">
      <c r="A24" s="45" t="s">
        <v>128</v>
      </c>
      <c r="B24" s="84">
        <f>SUM(B15:B22)</f>
        <v>61828</v>
      </c>
      <c r="C24" s="84">
        <f>SUM(C15:C22)</f>
        <v>1868</v>
      </c>
      <c r="D24" s="84">
        <f>SUM(D15:D22)</f>
        <v>3</v>
      </c>
      <c r="E24" s="84">
        <f>SUM(E15:E22)</f>
        <v>13449</v>
      </c>
      <c r="F24" s="84">
        <f>SUM(F15:F22)</f>
        <v>77148</v>
      </c>
      <c r="G24" s="35"/>
      <c r="H24" s="19"/>
      <c r="I24" s="19"/>
    </row>
    <row r="25" spans="1:7" ht="15.75" thickTop="1">
      <c r="A25" s="44"/>
      <c r="B25" s="76"/>
      <c r="C25" s="76"/>
      <c r="D25" s="76"/>
      <c r="E25" s="76"/>
      <c r="F25" s="76"/>
      <c r="G25" s="17"/>
    </row>
    <row r="26" spans="1:7" ht="15">
      <c r="A26" s="44"/>
      <c r="B26" s="76"/>
      <c r="C26" s="76"/>
      <c r="D26" s="76"/>
      <c r="E26" s="76"/>
      <c r="F26" s="76"/>
      <c r="G26" s="17"/>
    </row>
    <row r="27" spans="1:6" ht="15">
      <c r="A27" s="44"/>
      <c r="B27" s="74"/>
      <c r="C27" s="74"/>
      <c r="D27" s="74"/>
      <c r="E27" s="74"/>
      <c r="F27" s="74"/>
    </row>
    <row r="28" spans="1:6" ht="15">
      <c r="A28" s="110"/>
      <c r="B28" s="74"/>
      <c r="C28" s="74"/>
      <c r="D28" s="74"/>
      <c r="E28" s="74"/>
      <c r="F28" s="74"/>
    </row>
    <row r="29" spans="1:6" ht="15">
      <c r="A29" s="44"/>
      <c r="B29" s="74"/>
      <c r="C29" s="74"/>
      <c r="D29" s="74"/>
      <c r="E29" s="74"/>
      <c r="F29" s="74"/>
    </row>
    <row r="30" spans="1:6" ht="15">
      <c r="A30" s="45" t="s">
        <v>117</v>
      </c>
      <c r="B30" s="111">
        <v>61828</v>
      </c>
      <c r="C30" s="111">
        <v>1868</v>
      </c>
      <c r="D30" s="111">
        <v>6</v>
      </c>
      <c r="E30" s="111">
        <v>13687</v>
      </c>
      <c r="F30" s="74">
        <f>SUM(B30:E30)</f>
        <v>77389</v>
      </c>
    </row>
    <row r="31" spans="1:6" ht="9.75" customHeight="1">
      <c r="A31" s="44"/>
      <c r="B31" s="111"/>
      <c r="C31" s="74"/>
      <c r="D31" s="74"/>
      <c r="E31" s="74"/>
      <c r="F31" s="74"/>
    </row>
    <row r="32" spans="1:6" ht="15">
      <c r="A32" s="44" t="s">
        <v>90</v>
      </c>
      <c r="B32" s="111"/>
      <c r="C32" s="74"/>
      <c r="D32" s="74"/>
      <c r="E32" s="74"/>
      <c r="F32" s="74"/>
    </row>
    <row r="33" spans="1:6" ht="15">
      <c r="A33" s="44" t="s">
        <v>131</v>
      </c>
      <c r="B33" s="76">
        <v>0</v>
      </c>
      <c r="C33" s="76">
        <v>0</v>
      </c>
      <c r="D33" s="76">
        <v>2</v>
      </c>
      <c r="E33" s="76">
        <v>0</v>
      </c>
      <c r="F33" s="76">
        <f>SUM(B33:E33)</f>
        <v>2</v>
      </c>
    </row>
    <row r="34" spans="1:6" ht="9.75" customHeight="1">
      <c r="A34" s="44"/>
      <c r="B34" s="76"/>
      <c r="C34" s="76"/>
      <c r="D34" s="76"/>
      <c r="E34" s="76"/>
      <c r="F34" s="76"/>
    </row>
    <row r="35" spans="1:6" ht="15">
      <c r="A35" s="44" t="s">
        <v>65</v>
      </c>
      <c r="B35" s="76">
        <v>0</v>
      </c>
      <c r="C35" s="76">
        <v>0</v>
      </c>
      <c r="D35" s="76"/>
      <c r="E35" s="76">
        <v>12010</v>
      </c>
      <c r="F35" s="76">
        <f>E35</f>
        <v>12010</v>
      </c>
    </row>
    <row r="36" spans="1:6" ht="9.75" customHeight="1">
      <c r="A36" s="44"/>
      <c r="B36" s="76"/>
      <c r="C36" s="76"/>
      <c r="D36" s="76"/>
      <c r="E36" s="76"/>
      <c r="F36" s="76"/>
    </row>
    <row r="37" spans="1:6" ht="15">
      <c r="A37" s="44" t="s">
        <v>111</v>
      </c>
      <c r="B37" s="78">
        <v>0</v>
      </c>
      <c r="C37" s="78">
        <v>0</v>
      </c>
      <c r="D37" s="78">
        <v>0</v>
      </c>
      <c r="E37" s="78">
        <v>-11593</v>
      </c>
      <c r="F37" s="78">
        <f>E37</f>
        <v>-11593</v>
      </c>
    </row>
    <row r="38" spans="1:19" ht="9.75" customHeight="1">
      <c r="A38" s="44"/>
      <c r="B38" s="76"/>
      <c r="C38" s="76"/>
      <c r="D38" s="76"/>
      <c r="E38" s="76"/>
      <c r="F38" s="76"/>
      <c r="K38" s="140"/>
      <c r="L38" s="140"/>
      <c r="M38" s="140"/>
      <c r="N38" s="140"/>
      <c r="O38" s="140"/>
      <c r="P38" s="140"/>
      <c r="Q38" s="140"/>
      <c r="R38" s="140"/>
      <c r="S38" s="140"/>
    </row>
    <row r="39" spans="1:19" ht="15.75" thickBot="1">
      <c r="A39" s="45" t="s">
        <v>130</v>
      </c>
      <c r="B39" s="85">
        <f>SUM(B29:B37)</f>
        <v>61828</v>
      </c>
      <c r="C39" s="85">
        <f>SUM(C29:C37)</f>
        <v>1868</v>
      </c>
      <c r="D39" s="85">
        <f>SUM(D29:D37)</f>
        <v>8</v>
      </c>
      <c r="E39" s="85">
        <f>SUM(E29:E37)</f>
        <v>14104</v>
      </c>
      <c r="F39" s="85">
        <f>SUM(F29:F37)</f>
        <v>77808</v>
      </c>
      <c r="K39" s="140"/>
      <c r="L39" s="140"/>
      <c r="M39" s="140"/>
      <c r="N39" s="140"/>
      <c r="O39" s="140"/>
      <c r="P39" s="140"/>
      <c r="Q39" s="140"/>
      <c r="R39" s="140"/>
      <c r="S39" s="140"/>
    </row>
    <row r="40" spans="2:6" ht="12.75">
      <c r="B40" s="7"/>
      <c r="C40" s="7"/>
      <c r="D40" s="7"/>
      <c r="E40" s="7"/>
      <c r="F40" s="7"/>
    </row>
    <row r="41" spans="1:6" ht="12.75">
      <c r="A41" s="18"/>
      <c r="B41" s="7"/>
      <c r="C41" s="7"/>
      <c r="D41" s="7"/>
      <c r="E41" s="7"/>
      <c r="F41" s="7"/>
    </row>
    <row r="42" spans="1:6" ht="12.75">
      <c r="A42" s="18"/>
      <c r="B42" s="7"/>
      <c r="C42" s="7"/>
      <c r="D42" s="7"/>
      <c r="E42" s="7"/>
      <c r="F42" s="7"/>
    </row>
    <row r="43" spans="1:6" ht="12.75">
      <c r="A43" s="18"/>
      <c r="B43" s="7"/>
      <c r="C43" s="7"/>
      <c r="D43" s="7"/>
      <c r="E43" s="7"/>
      <c r="F43" s="7"/>
    </row>
    <row r="44" spans="1:6" ht="12.75">
      <c r="A44" s="18"/>
      <c r="B44" s="7"/>
      <c r="C44" s="7"/>
      <c r="D44" s="7"/>
      <c r="E44" s="7"/>
      <c r="F44" s="7"/>
    </row>
    <row r="45" spans="1:6" ht="12.75">
      <c r="A45" s="18"/>
      <c r="B45" s="7"/>
      <c r="C45" s="7"/>
      <c r="D45" s="7"/>
      <c r="E45" s="7"/>
      <c r="F45" s="7"/>
    </row>
    <row r="46" spans="1:8" ht="12.75">
      <c r="A46" s="39"/>
      <c r="B46" s="39"/>
      <c r="C46" s="39"/>
      <c r="D46" s="39"/>
      <c r="E46" s="39"/>
      <c r="F46" s="39"/>
      <c r="G46" s="38"/>
      <c r="H46" s="38"/>
    </row>
    <row r="47" spans="1:8" ht="12.75">
      <c r="A47" s="39"/>
      <c r="B47" s="39"/>
      <c r="C47" s="39"/>
      <c r="D47" s="39"/>
      <c r="E47" s="39"/>
      <c r="F47" s="39"/>
      <c r="G47" s="38"/>
      <c r="H47" s="38"/>
    </row>
    <row r="48" spans="1:6" ht="12.75">
      <c r="A48" s="18"/>
      <c r="B48" s="7"/>
      <c r="C48" s="7"/>
      <c r="D48" s="7"/>
      <c r="E48" s="7"/>
      <c r="F48" s="7"/>
    </row>
    <row r="49" spans="1:6" ht="12.75">
      <c r="A49" s="18"/>
      <c r="B49" s="7"/>
      <c r="C49" s="7"/>
      <c r="D49" s="7"/>
      <c r="E49" s="7"/>
      <c r="F49" s="7"/>
    </row>
    <row r="50" ht="12.75">
      <c r="A50" s="1" t="s">
        <v>32</v>
      </c>
    </row>
    <row r="51" spans="1:9" ht="12.75" customHeight="1">
      <c r="A51" s="141" t="s">
        <v>89</v>
      </c>
      <c r="B51" s="141"/>
      <c r="C51" s="141"/>
      <c r="D51" s="141"/>
      <c r="E51" s="141"/>
      <c r="F51" s="141"/>
      <c r="G51" s="43"/>
      <c r="H51" s="43"/>
      <c r="I51" s="42"/>
    </row>
    <row r="52" spans="1:9" ht="12.75" customHeight="1">
      <c r="A52" s="18" t="s">
        <v>102</v>
      </c>
      <c r="B52" s="132"/>
      <c r="C52" s="132"/>
      <c r="D52" s="132"/>
      <c r="E52" s="132"/>
      <c r="F52" s="132"/>
      <c r="G52" s="42"/>
      <c r="H52" s="42"/>
      <c r="I52" s="42"/>
    </row>
    <row r="53" spans="1:8" ht="12.75">
      <c r="A53" s="38"/>
      <c r="B53" s="38"/>
      <c r="C53" s="38"/>
      <c r="D53" s="38"/>
      <c r="E53" s="38"/>
      <c r="F53" s="38"/>
      <c r="G53" s="38"/>
      <c r="H53" s="38"/>
    </row>
    <row r="54" ht="12.75">
      <c r="F54" s="16" t="s">
        <v>43</v>
      </c>
    </row>
  </sheetData>
  <sheetProtection/>
  <mergeCells count="3">
    <mergeCell ref="C9:D9"/>
    <mergeCell ref="K38:S39"/>
    <mergeCell ref="A51:F51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2">
      <selection activeCell="P36" sqref="P36"/>
    </sheetView>
  </sheetViews>
  <sheetFormatPr defaultColWidth="9.140625" defaultRowHeight="12.75"/>
  <cols>
    <col min="1" max="1" width="47.8515625" style="2" customWidth="1"/>
    <col min="2" max="2" width="7.421875" style="2" customWidth="1"/>
    <col min="3" max="3" width="12.7109375" style="1" customWidth="1"/>
    <col min="4" max="4" width="2.00390625" style="2" customWidth="1"/>
    <col min="5" max="5" width="12.7109375" style="2" customWidth="1"/>
    <col min="6" max="7" width="0" style="2" hidden="1" customWidth="1"/>
    <col min="8" max="8" width="8.421875" style="2" hidden="1" customWidth="1"/>
    <col min="9" max="13" width="0" style="2" hidden="1" customWidth="1"/>
    <col min="14" max="16384" width="9.140625" style="2" customWidth="1"/>
  </cols>
  <sheetData>
    <row r="1" spans="1:9" ht="16.5">
      <c r="A1" s="103" t="str">
        <f>'IS'!B2</f>
        <v>ENG KAH CORPORATION BERHAD</v>
      </c>
      <c r="G1" s="17"/>
      <c r="H1" s="17"/>
      <c r="I1" s="17"/>
    </row>
    <row r="2" spans="1:9" ht="16.5">
      <c r="A2" s="103" t="str">
        <f>'IS'!B3</f>
        <v>Company No. 435649-H</v>
      </c>
      <c r="G2" s="17"/>
      <c r="H2" s="17"/>
      <c r="I2" s="17"/>
    </row>
    <row r="3" spans="1:9" ht="16.5">
      <c r="A3" s="106"/>
      <c r="G3" s="17"/>
      <c r="H3" s="17"/>
      <c r="I3" s="17"/>
    </row>
    <row r="4" spans="1:9" ht="16.5">
      <c r="A4" s="107" t="s">
        <v>120</v>
      </c>
      <c r="G4" s="17"/>
      <c r="H4" s="17"/>
      <c r="I4" s="17"/>
    </row>
    <row r="5" spans="1:9" ht="16.5">
      <c r="A5" s="105" t="str">
        <f>'IS'!B6</f>
        <v>For the 12 months period ended 31 December 2011 - Unaudited</v>
      </c>
      <c r="G5" s="17"/>
      <c r="H5" s="17"/>
      <c r="I5" s="17"/>
    </row>
    <row r="6" spans="1:9" ht="12.75">
      <c r="A6" s="8"/>
      <c r="C6" s="2"/>
      <c r="G6" s="17"/>
      <c r="H6" s="17"/>
      <c r="I6" s="17"/>
    </row>
    <row r="7" spans="3:9" s="44" customFormat="1" ht="15">
      <c r="C7" s="48" t="str">
        <f>'IS'!H12</f>
        <v>31.12.11</v>
      </c>
      <c r="D7" s="45"/>
      <c r="E7" s="48" t="str">
        <f>'IS'!J12</f>
        <v>31.12.10</v>
      </c>
      <c r="F7" s="112"/>
      <c r="G7" s="112"/>
      <c r="H7" s="72"/>
      <c r="I7" s="72"/>
    </row>
    <row r="8" spans="3:9" s="44" customFormat="1" ht="15">
      <c r="C8" s="48" t="s">
        <v>0</v>
      </c>
      <c r="D8" s="45"/>
      <c r="E8" s="48" t="s">
        <v>0</v>
      </c>
      <c r="G8" s="72"/>
      <c r="H8" s="72"/>
      <c r="I8" s="72"/>
    </row>
    <row r="9" spans="3:9" s="44" customFormat="1" ht="15">
      <c r="C9" s="50"/>
      <c r="E9" s="50"/>
      <c r="G9" s="72"/>
      <c r="H9" s="72"/>
      <c r="I9" s="72"/>
    </row>
    <row r="10" spans="1:9" s="44" customFormat="1" ht="15">
      <c r="A10" s="45" t="s">
        <v>20</v>
      </c>
      <c r="C10" s="74"/>
      <c r="E10" s="74"/>
      <c r="G10" s="72"/>
      <c r="H10" s="72"/>
      <c r="I10" s="76"/>
    </row>
    <row r="11" spans="1:9" s="44" customFormat="1" ht="15">
      <c r="A11" s="44" t="s">
        <v>7</v>
      </c>
      <c r="C11" s="74">
        <f>'IS'!H25</f>
        <v>16469</v>
      </c>
      <c r="E11" s="74">
        <v>15762</v>
      </c>
      <c r="G11" s="72"/>
      <c r="H11" s="72"/>
      <c r="I11" s="76"/>
    </row>
    <row r="12" spans="1:9" s="44" customFormat="1" ht="15">
      <c r="A12" s="44" t="s">
        <v>21</v>
      </c>
      <c r="C12" s="74"/>
      <c r="E12" s="74"/>
      <c r="G12" s="72"/>
      <c r="H12" s="72"/>
      <c r="I12" s="76"/>
    </row>
    <row r="13" spans="1:9" s="44" customFormat="1" ht="15">
      <c r="A13" s="44" t="s">
        <v>22</v>
      </c>
      <c r="C13" s="74">
        <f>2875-5</f>
        <v>2870</v>
      </c>
      <c r="E13" s="74">
        <v>2876</v>
      </c>
      <c r="G13" s="113"/>
      <c r="H13" s="76"/>
      <c r="I13" s="76"/>
    </row>
    <row r="14" spans="1:9" s="44" customFormat="1" ht="15">
      <c r="A14" s="44" t="s">
        <v>23</v>
      </c>
      <c r="C14" s="78">
        <v>-404</v>
      </c>
      <c r="E14" s="78">
        <v>-211</v>
      </c>
      <c r="G14" s="72"/>
      <c r="H14" s="76"/>
      <c r="I14" s="76"/>
    </row>
    <row r="15" spans="1:9" s="44" customFormat="1" ht="9.75" customHeight="1">
      <c r="A15" s="110"/>
      <c r="C15" s="76"/>
      <c r="E15" s="76"/>
      <c r="G15" s="72"/>
      <c r="H15" s="76"/>
      <c r="I15" s="76"/>
    </row>
    <row r="16" spans="1:9" s="44" customFormat="1" ht="15">
      <c r="A16" s="44" t="s">
        <v>40</v>
      </c>
      <c r="C16" s="76">
        <f>SUM(C11:C15)</f>
        <v>18935</v>
      </c>
      <c r="D16" s="72"/>
      <c r="E16" s="76">
        <f>SUM(E11:E15)</f>
        <v>18427</v>
      </c>
      <c r="G16" s="72"/>
      <c r="H16" s="76"/>
      <c r="I16" s="76"/>
    </row>
    <row r="17" spans="1:9" s="44" customFormat="1" ht="15">
      <c r="A17" s="44" t="s">
        <v>104</v>
      </c>
      <c r="C17" s="76">
        <f>'BS'!D17-'BS'!B17</f>
        <v>3470</v>
      </c>
      <c r="D17" s="72"/>
      <c r="E17" s="76">
        <v>-5425</v>
      </c>
      <c r="G17" s="113"/>
      <c r="H17" s="76"/>
      <c r="I17" s="76"/>
    </row>
    <row r="18" spans="1:9" s="44" customFormat="1" ht="15">
      <c r="A18" s="44" t="s">
        <v>105</v>
      </c>
      <c r="C18" s="74">
        <f>'BS'!D18-'BS'!B18+'BS'!D19-'BS'!B19-100-6-31</f>
        <v>4300</v>
      </c>
      <c r="E18" s="74">
        <v>-7306</v>
      </c>
      <c r="G18" s="72"/>
      <c r="H18" s="76"/>
      <c r="I18" s="76"/>
    </row>
    <row r="19" spans="1:9" s="44" customFormat="1" ht="15">
      <c r="A19" s="44" t="s">
        <v>108</v>
      </c>
      <c r="C19" s="78">
        <f>'BS'!B40+'BS'!B41-'BS'!D40-'BS'!D41</f>
        <v>-6407</v>
      </c>
      <c r="E19" s="78">
        <v>8082</v>
      </c>
      <c r="G19" s="72"/>
      <c r="H19" s="76"/>
      <c r="I19" s="76"/>
    </row>
    <row r="20" spans="3:9" s="44" customFormat="1" ht="9.75" customHeight="1">
      <c r="C20" s="76"/>
      <c r="E20" s="76"/>
      <c r="G20" s="72"/>
      <c r="H20" s="76"/>
      <c r="I20" s="76"/>
    </row>
    <row r="21" spans="1:9" s="44" customFormat="1" ht="15">
      <c r="A21" s="44" t="s">
        <v>109</v>
      </c>
      <c r="C21" s="74">
        <f>SUM(C16:C19)</f>
        <v>20298</v>
      </c>
      <c r="E21" s="74">
        <f>SUM(E16:E19)</f>
        <v>13778</v>
      </c>
      <c r="G21" s="72"/>
      <c r="H21" s="76"/>
      <c r="I21" s="76"/>
    </row>
    <row r="22" spans="1:9" s="44" customFormat="1" ht="15">
      <c r="A22" s="44" t="s">
        <v>24</v>
      </c>
      <c r="C22" s="74">
        <f>'IS'!H23</f>
        <v>-3</v>
      </c>
      <c r="E22" s="74">
        <v>-12</v>
      </c>
      <c r="G22" s="72"/>
      <c r="H22" s="76"/>
      <c r="I22" s="76"/>
    </row>
    <row r="23" spans="1:9" s="44" customFormat="1" ht="15">
      <c r="A23" s="44" t="s">
        <v>63</v>
      </c>
      <c r="C23" s="74">
        <v>-4203</v>
      </c>
      <c r="E23" s="74"/>
      <c r="G23" s="72"/>
      <c r="H23" s="76"/>
      <c r="I23" s="76"/>
    </row>
    <row r="24" spans="1:12" s="44" customFormat="1" ht="15">
      <c r="A24" s="44" t="s">
        <v>93</v>
      </c>
      <c r="C24" s="78">
        <v>1109</v>
      </c>
      <c r="E24" s="78">
        <v>-2998</v>
      </c>
      <c r="F24" s="114"/>
      <c r="G24" s="115"/>
      <c r="H24" s="76"/>
      <c r="I24" s="76">
        <f>'BS'!D20</f>
        <v>2760</v>
      </c>
      <c r="L24" s="44">
        <f>'IS'!H27</f>
        <v>-3213</v>
      </c>
    </row>
    <row r="25" spans="1:9" s="44" customFormat="1" ht="15" hidden="1">
      <c r="A25" s="44" t="s">
        <v>93</v>
      </c>
      <c r="C25" s="81">
        <v>0</v>
      </c>
      <c r="E25" s="78">
        <v>0</v>
      </c>
      <c r="F25" s="114"/>
      <c r="G25" s="115"/>
      <c r="H25" s="76"/>
      <c r="I25" s="76"/>
    </row>
    <row r="26" spans="3:12" s="44" customFormat="1" ht="9.75" customHeight="1">
      <c r="C26" s="76"/>
      <c r="E26" s="76"/>
      <c r="G26" s="115"/>
      <c r="H26" s="76"/>
      <c r="I26" s="76">
        <f>-C24</f>
        <v>-1109</v>
      </c>
      <c r="L26" s="114">
        <f>'BS'!B36-'BS'!D36</f>
        <v>-177</v>
      </c>
    </row>
    <row r="27" spans="1:12" s="44" customFormat="1" ht="15">
      <c r="A27" s="44" t="s">
        <v>125</v>
      </c>
      <c r="C27" s="74">
        <f>SUM(C21:C25)</f>
        <v>17201</v>
      </c>
      <c r="E27" s="74">
        <f>SUM(E21:E25)</f>
        <v>10768</v>
      </c>
      <c r="F27" s="75"/>
      <c r="G27" s="72"/>
      <c r="H27" s="76"/>
      <c r="I27" s="76">
        <f>-L27</f>
        <v>-3036</v>
      </c>
      <c r="L27" s="114">
        <f>L26-L24</f>
        <v>3036</v>
      </c>
    </row>
    <row r="28" spans="3:11" s="44" customFormat="1" ht="12" customHeight="1">
      <c r="C28" s="74"/>
      <c r="E28" s="74"/>
      <c r="F28" s="74"/>
      <c r="G28" s="70"/>
      <c r="H28" s="72"/>
      <c r="I28" s="76">
        <f>SUM(I24:I27)</f>
        <v>-1385</v>
      </c>
      <c r="J28" s="114">
        <f>'BS'!B20</f>
        <v>2464</v>
      </c>
      <c r="K28" s="75">
        <f>I28-J28</f>
        <v>-3849</v>
      </c>
    </row>
    <row r="29" spans="1:9" s="44" customFormat="1" ht="15">
      <c r="A29" s="45" t="s">
        <v>25</v>
      </c>
      <c r="C29" s="74"/>
      <c r="E29" s="74"/>
      <c r="F29" s="74"/>
      <c r="G29" s="72"/>
      <c r="H29" s="72"/>
      <c r="I29" s="76"/>
    </row>
    <row r="30" spans="1:9" s="44" customFormat="1" ht="15">
      <c r="A30" s="44" t="s">
        <v>39</v>
      </c>
      <c r="C30" s="116">
        <v>407</v>
      </c>
      <c r="D30" s="72"/>
      <c r="E30" s="116">
        <v>223</v>
      </c>
      <c r="F30" s="74"/>
      <c r="G30" s="72"/>
      <c r="H30" s="72"/>
      <c r="I30" s="76"/>
    </row>
    <row r="31" spans="1:9" s="44" customFormat="1" ht="15">
      <c r="A31" s="44" t="s">
        <v>100</v>
      </c>
      <c r="C31" s="117">
        <v>12</v>
      </c>
      <c r="D31" s="72"/>
      <c r="E31" s="117">
        <v>12</v>
      </c>
      <c r="F31" s="74"/>
      <c r="G31" s="72"/>
      <c r="H31" s="72"/>
      <c r="I31" s="76"/>
    </row>
    <row r="32" spans="1:9" s="44" customFormat="1" ht="15">
      <c r="A32" s="44" t="s">
        <v>8</v>
      </c>
      <c r="C32" s="118">
        <v>-1092</v>
      </c>
      <c r="D32" s="72"/>
      <c r="E32" s="118">
        <v>-644</v>
      </c>
      <c r="F32" s="74"/>
      <c r="G32" s="72"/>
      <c r="H32" s="72"/>
      <c r="I32" s="76"/>
    </row>
    <row r="33" spans="1:9" s="44" customFormat="1" ht="15">
      <c r="A33" s="44" t="s">
        <v>96</v>
      </c>
      <c r="C33" s="76">
        <f>SUM(C30:C32)</f>
        <v>-673</v>
      </c>
      <c r="D33" s="72"/>
      <c r="E33" s="76">
        <f>SUM(E30:E32)</f>
        <v>-409</v>
      </c>
      <c r="F33" s="74"/>
      <c r="G33" s="72"/>
      <c r="H33" s="72"/>
      <c r="I33" s="76"/>
    </row>
    <row r="34" spans="3:9" s="44" customFormat="1" ht="12" customHeight="1">
      <c r="C34" s="74"/>
      <c r="F34" s="74"/>
      <c r="G34" s="70"/>
      <c r="H34" s="72"/>
      <c r="I34" s="76"/>
    </row>
    <row r="35" spans="1:9" s="44" customFormat="1" ht="15">
      <c r="A35" s="45" t="s">
        <v>26</v>
      </c>
      <c r="C35" s="76"/>
      <c r="F35" s="74"/>
      <c r="G35" s="72"/>
      <c r="H35" s="72"/>
      <c r="I35" s="76"/>
    </row>
    <row r="36" spans="1:9" s="44" customFormat="1" ht="15">
      <c r="A36" s="44" t="s">
        <v>121</v>
      </c>
      <c r="C36" s="119">
        <f>'BS'!B42-'BS'!D42+Equity!E22</f>
        <v>-13139</v>
      </c>
      <c r="D36" s="74"/>
      <c r="E36" s="120">
        <v>-9274</v>
      </c>
      <c r="F36" s="74"/>
      <c r="G36" s="67"/>
      <c r="H36" s="72"/>
      <c r="I36" s="76"/>
    </row>
    <row r="37" spans="1:9" s="44" customFormat="1" ht="15">
      <c r="A37" s="44" t="s">
        <v>106</v>
      </c>
      <c r="C37" s="117">
        <v>0</v>
      </c>
      <c r="D37" s="74"/>
      <c r="E37" s="121">
        <v>-1002</v>
      </c>
      <c r="F37" s="74"/>
      <c r="G37" s="113"/>
      <c r="H37" s="72"/>
      <c r="I37" s="76"/>
    </row>
    <row r="38" spans="1:9" s="44" customFormat="1" ht="15">
      <c r="A38" s="44" t="s">
        <v>107</v>
      </c>
      <c r="C38" s="117">
        <f>-('BS'!D35+'BS'!D43-'BS'!B43-'BS'!B35)</f>
        <v>-51</v>
      </c>
      <c r="D38" s="74"/>
      <c r="E38" s="117">
        <v>-49</v>
      </c>
      <c r="F38" s="74"/>
      <c r="G38" s="72"/>
      <c r="H38" s="72"/>
      <c r="I38" s="76"/>
    </row>
    <row r="39" spans="1:9" s="44" customFormat="1" ht="15">
      <c r="A39" s="44" t="s">
        <v>85</v>
      </c>
      <c r="C39" s="122">
        <f>SUM(C36:C38)</f>
        <v>-13190</v>
      </c>
      <c r="E39" s="122">
        <f>SUM(E36:E38)</f>
        <v>-10325</v>
      </c>
      <c r="F39" s="74"/>
      <c r="G39" s="72"/>
      <c r="H39" s="72"/>
      <c r="I39" s="76"/>
    </row>
    <row r="40" spans="3:9" s="44" customFormat="1" ht="15">
      <c r="C40" s="76"/>
      <c r="D40" s="72"/>
      <c r="E40" s="76"/>
      <c r="F40" s="74"/>
      <c r="G40" s="72"/>
      <c r="H40" s="72"/>
      <c r="I40" s="76"/>
    </row>
    <row r="41" spans="1:9" s="44" customFormat="1" ht="15">
      <c r="A41" s="44" t="s">
        <v>49</v>
      </c>
      <c r="C41" s="83">
        <v>0</v>
      </c>
      <c r="E41" s="78">
        <v>0</v>
      </c>
      <c r="F41" s="74"/>
      <c r="G41" s="72"/>
      <c r="H41" s="72"/>
      <c r="I41" s="76"/>
    </row>
    <row r="42" spans="3:9" s="44" customFormat="1" ht="9.75" customHeight="1">
      <c r="C42" s="74"/>
      <c r="E42" s="76"/>
      <c r="F42" s="74"/>
      <c r="G42" s="72"/>
      <c r="H42" s="72"/>
      <c r="I42" s="76"/>
    </row>
    <row r="43" spans="1:9" s="44" customFormat="1" ht="15">
      <c r="A43" s="44" t="s">
        <v>144</v>
      </c>
      <c r="C43" s="74">
        <f>C27+C33+C39+C41</f>
        <v>3338</v>
      </c>
      <c r="E43" s="74">
        <f>E41+E39+E33+E27</f>
        <v>34</v>
      </c>
      <c r="F43" s="74"/>
      <c r="G43" s="72"/>
      <c r="H43" s="72"/>
      <c r="I43" s="123"/>
    </row>
    <row r="44" spans="3:9" s="44" customFormat="1" ht="15">
      <c r="C44" s="74"/>
      <c r="E44" s="74"/>
      <c r="F44" s="74"/>
      <c r="G44" s="72"/>
      <c r="H44" s="72"/>
      <c r="I44" s="123"/>
    </row>
    <row r="45" spans="1:9" s="44" customFormat="1" ht="15">
      <c r="A45" s="44" t="s">
        <v>27</v>
      </c>
      <c r="C45" s="124">
        <f>'BS'!D21</f>
        <v>12742</v>
      </c>
      <c r="E45" s="124">
        <v>12708</v>
      </c>
      <c r="F45" s="74"/>
      <c r="G45" s="72"/>
      <c r="H45" s="72"/>
      <c r="I45" s="76"/>
    </row>
    <row r="46" spans="3:9" s="44" customFormat="1" ht="9.75" customHeight="1">
      <c r="C46" s="123"/>
      <c r="D46" s="72"/>
      <c r="E46" s="123"/>
      <c r="F46" s="74"/>
      <c r="I46" s="74"/>
    </row>
    <row r="47" spans="1:9" s="44" customFormat="1" ht="15.75" thickBot="1">
      <c r="A47" s="44" t="s">
        <v>28</v>
      </c>
      <c r="C47" s="84">
        <f>SUM(C42:C45)</f>
        <v>16080</v>
      </c>
      <c r="E47" s="85">
        <f>SUM(E43:E45)</f>
        <v>12742</v>
      </c>
      <c r="F47" s="74">
        <f>C47-'BS'!B21</f>
        <v>0</v>
      </c>
      <c r="G47" s="74"/>
      <c r="H47" s="75"/>
      <c r="I47" s="74"/>
    </row>
    <row r="48" spans="3:6" s="44" customFormat="1" ht="14.25" customHeight="1" thickTop="1">
      <c r="C48" s="74"/>
      <c r="F48" s="74"/>
    </row>
    <row r="49" ht="13.5" customHeight="1">
      <c r="A49" s="1" t="s">
        <v>32</v>
      </c>
    </row>
    <row r="50" spans="1:8" ht="12.75" customHeight="1">
      <c r="A50" s="141" t="s">
        <v>98</v>
      </c>
      <c r="B50" s="141"/>
      <c r="C50" s="141"/>
      <c r="D50" s="141"/>
      <c r="E50" s="141"/>
      <c r="F50" s="43"/>
      <c r="G50" s="43"/>
      <c r="H50" s="43"/>
    </row>
    <row r="51" spans="1:8" ht="12.75">
      <c r="A51" s="18" t="s">
        <v>103</v>
      </c>
      <c r="B51" s="38"/>
      <c r="C51" s="38"/>
      <c r="D51" s="38"/>
      <c r="E51" s="38"/>
      <c r="F51" s="38"/>
      <c r="H51" s="3"/>
    </row>
    <row r="52" spans="1:8" ht="12.75">
      <c r="A52" s="38"/>
      <c r="B52" s="38"/>
      <c r="C52" s="38"/>
      <c r="D52" s="38"/>
      <c r="E52" s="38"/>
      <c r="F52" s="38"/>
      <c r="H52" s="3"/>
    </row>
    <row r="53" ht="12.75">
      <c r="E53" s="36" t="s">
        <v>44</v>
      </c>
    </row>
  </sheetData>
  <sheetProtection/>
  <mergeCells count="1">
    <mergeCell ref="A50:E50"/>
  </mergeCells>
  <printOptions/>
  <pageMargins left="1.5" right="0.5" top="0.5" bottom="0.5" header="0.2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69</v>
      </c>
      <c r="B1" t="s">
        <v>70</v>
      </c>
    </row>
    <row r="2" spans="1:2" ht="12.75">
      <c r="A2" t="s">
        <v>71</v>
      </c>
      <c r="B2" t="s">
        <v>72</v>
      </c>
    </row>
    <row r="3" spans="1:2" ht="12.75">
      <c r="A3" t="s">
        <v>73</v>
      </c>
      <c r="B3" t="s">
        <v>74</v>
      </c>
    </row>
    <row r="4" spans="1:2" ht="12.75">
      <c r="A4" t="s">
        <v>75</v>
      </c>
      <c r="B4" t="s">
        <v>76</v>
      </c>
    </row>
    <row r="5" spans="1:2" ht="12.75">
      <c r="A5" t="s">
        <v>77</v>
      </c>
      <c r="B5" t="s">
        <v>78</v>
      </c>
    </row>
    <row r="6" spans="1:2" ht="12.75">
      <c r="A6" t="s">
        <v>79</v>
      </c>
      <c r="B6" t="s">
        <v>80</v>
      </c>
    </row>
    <row r="7" spans="1:2" ht="12.75">
      <c r="A7" t="s">
        <v>81</v>
      </c>
      <c r="B7" t="s">
        <v>82</v>
      </c>
    </row>
    <row r="8" spans="1:2" ht="12.75">
      <c r="A8" t="s">
        <v>83</v>
      </c>
      <c r="B8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</dc:title>
  <dc:subject/>
  <dc:creator>ENG KAH CORPORATION BERHAD</dc:creator>
  <cp:keywords/>
  <dc:description/>
  <cp:lastModifiedBy>User</cp:lastModifiedBy>
  <cp:lastPrinted>2012-02-24T07:44:49Z</cp:lastPrinted>
  <dcterms:created xsi:type="dcterms:W3CDTF">2003-11-01T13:04:36Z</dcterms:created>
  <dcterms:modified xsi:type="dcterms:W3CDTF">2012-02-24T07:45:16Z</dcterms:modified>
  <cp:category/>
  <cp:version/>
  <cp:contentType/>
  <cp:contentStatus/>
</cp:coreProperties>
</file>